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OCUMENTO 2024\ESTADO FINANCIERO 2024\"/>
    </mc:Choice>
  </mc:AlternateContent>
  <bookViews>
    <workbookView xWindow="0" yWindow="0" windowWidth="15360" windowHeight="7755" tabRatio="912" firstSheet="8" activeTab="17"/>
  </bookViews>
  <sheets>
    <sheet name="Est. Situacion F." sheetId="18" r:id="rId1"/>
    <sheet name="Balanza Comprobacion" sheetId="31" r:id="rId2"/>
    <sheet name="Est. Resultado F." sheetId="19" r:id="rId3"/>
    <sheet name="ECAMP" sheetId="21" r:id="rId4"/>
    <sheet name="EST. Flujo Efc" sheetId="20" r:id="rId5"/>
    <sheet name="Efectivo" sheetId="8" r:id="rId6"/>
    <sheet name="Cuenta por Cobrar" sheetId="9" r:id="rId7"/>
    <sheet name="Inventario" sheetId="10" r:id="rId8"/>
    <sheet name="Mobiliario Eq. Ofc." sheetId="11" r:id="rId9"/>
    <sheet name="CXP Corto plazo" sheetId="12" r:id="rId10"/>
    <sheet name="Retenciones y Acum." sheetId="7" r:id="rId11"/>
    <sheet name="Benef. Empl x p Corto Plazo" sheetId="14" r:id="rId12"/>
    <sheet name="CXP Largo Plazo" sheetId="22" r:id="rId13"/>
    <sheet name="Benef. Empl x pagar Larg. Plaz" sheetId="27" r:id="rId14"/>
    <sheet name="Patrimonio" sheetId="15" r:id="rId15"/>
    <sheet name="Ingresos" sheetId="16" r:id="rId16"/>
    <sheet name="Total Gasto" sheetId="23" r:id="rId17"/>
    <sheet name="Gastos" sheetId="17" r:id="rId18"/>
  </sheets>
  <externalReferences>
    <externalReference r:id="rId19"/>
    <externalReference r:id="rId20"/>
  </externalReferences>
  <definedNames>
    <definedName name="_xlnm.Print_Area" localSheetId="0">'Est. Situacion F.'!$A$1:$G$72</definedName>
    <definedName name="_xlnm.Print_Area" localSheetId="17">Gastos!$N$144</definedName>
    <definedName name="_xlnm.Print_Area" localSheetId="16">'Total Gasto'!$B$68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23" l="1"/>
  <c r="B130" i="17"/>
  <c r="B35" i="23"/>
  <c r="B33" i="23"/>
  <c r="M54" i="17" l="1"/>
  <c r="B25" i="23" l="1"/>
  <c r="B24" i="23"/>
  <c r="C4" i="20" l="1"/>
  <c r="B13" i="10" l="1"/>
  <c r="F14" i="18"/>
  <c r="F22" i="19"/>
  <c r="B32" i="23" l="1"/>
  <c r="B13" i="23"/>
  <c r="B175" i="17"/>
  <c r="B141" i="17"/>
  <c r="B70" i="17"/>
  <c r="B29" i="23" s="1"/>
  <c r="B169" i="17" l="1"/>
  <c r="B111" i="17"/>
  <c r="B47" i="23" l="1"/>
  <c r="B36" i="23"/>
  <c r="B10" i="16" l="1"/>
  <c r="B165" i="17" l="1"/>
  <c r="B98" i="17"/>
  <c r="B106" i="17"/>
  <c r="B117" i="17"/>
  <c r="B37" i="23" s="1"/>
  <c r="B31" i="23" s="1"/>
  <c r="B10" i="23" l="1"/>
  <c r="F16" i="19" s="1"/>
  <c r="B13" i="17" l="1"/>
  <c r="B102" i="17" l="1"/>
  <c r="B97" i="17" s="1"/>
  <c r="B44" i="23" l="1"/>
  <c r="B25" i="16" l="1"/>
  <c r="B19" i="7" l="1"/>
  <c r="B16" i="9" l="1"/>
  <c r="F13" i="18" s="1"/>
  <c r="B26" i="16" l="1"/>
  <c r="F11" i="19" s="1"/>
  <c r="F13" i="19" s="1"/>
  <c r="F34" i="18" l="1"/>
  <c r="C23" i="8" l="1"/>
  <c r="B56" i="17" l="1"/>
  <c r="B43" i="17"/>
  <c r="B23" i="23" s="1"/>
  <c r="B12" i="17" l="1"/>
  <c r="B11" i="17" s="1"/>
  <c r="B10" i="17" s="1"/>
  <c r="B25" i="17"/>
  <c r="B50" i="17"/>
  <c r="F179" i="31"/>
  <c r="J180" i="31" s="1"/>
  <c r="E179" i="31"/>
  <c r="F34" i="19"/>
  <c r="F43" i="20"/>
  <c r="F26" i="20"/>
  <c r="B35" i="17"/>
  <c r="B37" i="17"/>
  <c r="B50" i="23"/>
  <c r="B41" i="23"/>
  <c r="C34" i="8"/>
  <c r="C36" i="8" s="1"/>
  <c r="F10" i="18" s="1"/>
  <c r="B67" i="17"/>
  <c r="M8" i="21"/>
  <c r="M13" i="21" s="1"/>
  <c r="M20" i="21" s="1"/>
  <c r="F24" i="18"/>
  <c r="F27" i="18" s="1"/>
  <c r="E195" i="31"/>
  <c r="B12" i="12"/>
  <c r="F42" i="18"/>
  <c r="B13" i="27"/>
  <c r="B13" i="14"/>
  <c r="F16" i="18" s="1"/>
  <c r="F15" i="18"/>
  <c r="B22" i="11"/>
  <c r="B34" i="11"/>
  <c r="B14" i="11"/>
  <c r="B35" i="11"/>
  <c r="B13" i="22"/>
  <c r="F45" i="18"/>
  <c r="F51" i="18"/>
  <c r="C23" i="21"/>
  <c r="I13" i="21"/>
  <c r="I20" i="21"/>
  <c r="M19" i="21"/>
  <c r="M18" i="21"/>
  <c r="M17" i="21"/>
  <c r="M16" i="21"/>
  <c r="M15" i="21"/>
  <c r="G13" i="21"/>
  <c r="G20" i="21"/>
  <c r="E13" i="21"/>
  <c r="E20" i="21" s="1"/>
  <c r="M12" i="21"/>
  <c r="M11" i="21"/>
  <c r="M10" i="21"/>
  <c r="M9" i="21"/>
  <c r="B2" i="21"/>
  <c r="C65" i="20"/>
  <c r="H58" i="20"/>
  <c r="F58" i="20"/>
  <c r="H43" i="20"/>
  <c r="H26" i="20"/>
  <c r="H60" i="20" s="1"/>
  <c r="H62" i="20" s="1"/>
  <c r="H68" i="20" s="1"/>
  <c r="C2" i="20"/>
  <c r="H13" i="19"/>
  <c r="H42" i="18"/>
  <c r="H52" i="18"/>
  <c r="H62" i="18" s="1"/>
  <c r="H27" i="18"/>
  <c r="H17" i="18"/>
  <c r="H29" i="18" s="1"/>
  <c r="H7" i="18"/>
  <c r="K13" i="21"/>
  <c r="K20" i="21"/>
  <c r="F60" i="20"/>
  <c r="F62" i="20" s="1"/>
  <c r="F68" i="20" s="1"/>
  <c r="B157" i="17"/>
  <c r="B61" i="17"/>
  <c r="B27" i="23" s="1"/>
  <c r="C184" i="17"/>
  <c r="K184" i="17"/>
  <c r="J184" i="17"/>
  <c r="I184" i="17"/>
  <c r="H184" i="17"/>
  <c r="G184" i="17"/>
  <c r="F184" i="17"/>
  <c r="D184" i="17"/>
  <c r="E184" i="17"/>
  <c r="B81" i="17" l="1"/>
  <c r="F52" i="18"/>
  <c r="F17" i="18"/>
  <c r="F29" i="18" s="1"/>
  <c r="B42" i="17" l="1"/>
  <c r="B41" i="17" s="1"/>
  <c r="B184" i="17" s="1"/>
  <c r="B21" i="23"/>
  <c r="B58" i="23" s="1"/>
  <c r="F18" i="19" l="1"/>
  <c r="F23" i="19" s="1"/>
  <c r="F29" i="19" s="1"/>
  <c r="F57" i="18" s="1"/>
  <c r="F55" i="18" s="1"/>
  <c r="B11" i="15" s="1"/>
  <c r="F60" i="18" l="1"/>
  <c r="F62" i="18" s="1"/>
  <c r="J62" i="18" s="1"/>
  <c r="B12" i="15"/>
</calcChain>
</file>

<file path=xl/comments1.xml><?xml version="1.0" encoding="utf-8"?>
<comments xmlns="http://schemas.openxmlformats.org/spreadsheetml/2006/main">
  <authors>
    <author>Usuario de Windows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Insertar cuenta de cxp corto plazo</t>
        </r>
      </text>
    </comment>
  </commentList>
</comments>
</file>

<file path=xl/sharedStrings.xml><?xml version="1.0" encoding="utf-8"?>
<sst xmlns="http://schemas.openxmlformats.org/spreadsheetml/2006/main" count="1023" uniqueCount="653">
  <si>
    <t>(Valores en RD$)</t>
  </si>
  <si>
    <t>Activos</t>
  </si>
  <si>
    <t>Activos corrientes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</si>
  <si>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</si>
  <si>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</si>
  <si>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</si>
  <si>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</si>
  <si>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</si>
  <si>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</si>
  <si>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</si>
  <si>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</si>
  <si>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</si>
  <si>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</si>
  <si>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 xml:space="preserve">Otros activos no financieros (Nota 20) </t>
  </si>
  <si>
    <t>Total activos no corrientes</t>
  </si>
  <si>
    <t>Total activos</t>
  </si>
  <si>
    <t xml:space="preserve"> </t>
  </si>
  <si>
    <t>Pasivos</t>
  </si>
  <si>
    <t>Pasivos corrientes</t>
  </si>
  <si>
    <t>Sobregiro bancario (Nota 21)</t>
  </si>
  <si>
    <t>Préstamos a corto plazo (Nota 23)</t>
  </si>
  <si>
    <t>Parte corriente de préstamos a largo plazo (Nota 24)</t>
  </si>
  <si>
    <t>Provisiones a corto plazo (Nota 26)</t>
  </si>
  <si>
    <t>Pensiones (Nota 28)</t>
  </si>
  <si>
    <t>Otros pasivos corrientes (Nota 29)</t>
  </si>
  <si>
    <t>Total pasivos corrientes</t>
  </si>
  <si>
    <t>Pasivos no corrientes</t>
  </si>
  <si>
    <t>Préstamos a largo plazo (Nota 31)</t>
  </si>
  <si>
    <t>Instrumentos de deuda (Nota 32)</t>
  </si>
  <si>
    <t>Provisiones a largo plazo (Nota 33)</t>
  </si>
  <si>
    <t>Otros pasivos no corrientes (Nota 35)</t>
  </si>
  <si>
    <t>Total pasivos no corrientes</t>
  </si>
  <si>
    <t xml:space="preserve">Total pasivos </t>
  </si>
  <si>
    <t>Reservas</t>
  </si>
  <si>
    <t>Intereses minoritarios</t>
  </si>
  <si>
    <t>Total activos netos/patrimonio</t>
  </si>
  <si>
    <t xml:space="preserve">Impuestos </t>
  </si>
  <si>
    <t>Recargos, multas y otros ingresos</t>
  </si>
  <si>
    <t>Sueldos, salarios y beneficios a empleados</t>
  </si>
  <si>
    <t>Subvenciones y otros pagos por transferencias</t>
  </si>
  <si>
    <t>Gasto de depreciación y amortización</t>
  </si>
  <si>
    <t>Deterioro del valor de propiedad, planta y equipo</t>
  </si>
  <si>
    <t>Otros gastos</t>
  </si>
  <si>
    <t>Gastos financieros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</si>
  <si>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</si>
  <si>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</si>
  <si>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</si>
  <si>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</si>
  <si>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</si>
  <si>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</si>
  <si>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</si>
  <si>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</si>
  <si>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</si>
  <si>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</si>
  <si>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</si>
  <si>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</si>
  <si>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</si>
  <si>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</si>
  <si>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</si>
  <si>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</si>
  <si>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</si>
  <si>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</si>
  <si>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</si>
  <si>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</si>
  <si>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</si>
  <si>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</si>
  <si>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</si>
  <si>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</si>
  <si>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</si>
  <si>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</si>
  <si>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</si>
  <si>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</si>
  <si>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</si>
  <si>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0026</t>
  </si>
  <si>
    <t>0023</t>
  </si>
  <si>
    <t>0024</t>
  </si>
  <si>
    <t>0025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</si>
  <si>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</si>
  <si>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</si>
  <si>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</si>
  <si>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</si>
  <si>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</si>
  <si>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</si>
  <si>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</si>
  <si>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</si>
  <si>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</si>
  <si>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</si>
  <si>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</si>
  <si>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</si>
  <si>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</si>
  <si>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</si>
  <si>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</si>
  <si>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</si>
  <si>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</si>
  <si>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</si>
  <si>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</si>
  <si>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</si>
  <si>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</si>
  <si>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</si>
  <si>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</si>
  <si>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Transferencias</t>
  </si>
  <si>
    <t xml:space="preserve">Activos intangibles (Nota 10) </t>
  </si>
  <si>
    <t>Total pasivos y activos netos/patrimonio</t>
  </si>
  <si>
    <t>Efectivo y equivalentes de efectivo (Nota 7)</t>
  </si>
  <si>
    <t>Resultados positivos (ahorro) / negativo (desahorro)</t>
  </si>
  <si>
    <t>Suministros y materiales para consumo</t>
  </si>
  <si>
    <t xml:space="preserve">Resultados acumulados </t>
  </si>
  <si>
    <t>Ingresos por transacciones con contraprestación</t>
  </si>
  <si>
    <t>Mapeo</t>
  </si>
  <si>
    <t>Total</t>
  </si>
  <si>
    <t>SNS</t>
  </si>
  <si>
    <t>Metropolitano</t>
  </si>
  <si>
    <t>Valdesia</t>
  </si>
  <si>
    <t>I</t>
  </si>
  <si>
    <t>II</t>
  </si>
  <si>
    <t>Norcentral</t>
  </si>
  <si>
    <t>Nordeste</t>
  </si>
  <si>
    <t>III</t>
  </si>
  <si>
    <t>Enriquillo</t>
  </si>
  <si>
    <t>IV</t>
  </si>
  <si>
    <t>V</t>
  </si>
  <si>
    <t>Este</t>
  </si>
  <si>
    <t>VI</t>
  </si>
  <si>
    <t>VII</t>
  </si>
  <si>
    <t>Cede Central</t>
  </si>
  <si>
    <t>Valle</t>
  </si>
  <si>
    <t>VIII</t>
  </si>
  <si>
    <t>Mao</t>
  </si>
  <si>
    <t>Cibao Central</t>
  </si>
  <si>
    <t>Nombre de cuenta</t>
  </si>
  <si>
    <t>Operaciones Ex PSS</t>
  </si>
  <si>
    <t xml:space="preserve"> Fondo Salud Ex-PSS </t>
  </si>
  <si>
    <t xml:space="preserve">Fondos Especiales CDC </t>
  </si>
  <si>
    <t>Caja Chica</t>
  </si>
  <si>
    <t>Venta de Servicios</t>
  </si>
  <si>
    <t>Cuenta Proyecto FGRSS</t>
  </si>
  <si>
    <t>Cta. Nomina</t>
  </si>
  <si>
    <t>Anticipos Financieros</t>
  </si>
  <si>
    <t>Detalle</t>
  </si>
  <si>
    <t>Otras  Cuentas Por Cobrar (Retencion IR-3)</t>
  </si>
  <si>
    <t>Total Cuentas Por Cobrar</t>
  </si>
  <si>
    <t>Cibao Occidental</t>
  </si>
  <si>
    <t>Cuentas por Cobrar Proyecto FGBRSS</t>
  </si>
  <si>
    <t xml:space="preserve">Cuentas por Cobrar Ventas de Servicios </t>
  </si>
  <si>
    <t>Descripción</t>
  </si>
  <si>
    <t>Total Inventario</t>
  </si>
  <si>
    <t>Mobiliarios y Equipos de Oficinas</t>
  </si>
  <si>
    <t>Equipos de Transporte y Otros</t>
  </si>
  <si>
    <t>Costos:</t>
  </si>
  <si>
    <t>Saldos al inicio</t>
  </si>
  <si>
    <t>Adiciones</t>
  </si>
  <si>
    <t>Retiros</t>
  </si>
  <si>
    <t>Saldo al final</t>
  </si>
  <si>
    <t>Depreciación acumulada:</t>
  </si>
  <si>
    <t>Mobiliarios y equipos, neto</t>
  </si>
  <si>
    <t>Saldos al inicio Mob. Y Eq.</t>
  </si>
  <si>
    <t>Saldos al inicio de Equipo de Trans.</t>
  </si>
  <si>
    <t>Cargo del período Mob. Y Eq.</t>
  </si>
  <si>
    <t>Cargo del período Equipo de Trans.</t>
  </si>
  <si>
    <t>Retiros Mob. Y Equipo</t>
  </si>
  <si>
    <t>Retiros Equipo de Trans.</t>
  </si>
  <si>
    <t>Resultados positivos (ahorro)/negativo (desahorro)</t>
  </si>
  <si>
    <r>
      <t xml:space="preserve">Resultado acumulado                                               </t>
    </r>
    <r>
      <rPr>
        <u/>
        <sz val="12"/>
        <color theme="1"/>
        <rFont val="Times New Roman"/>
        <family val="1"/>
      </rPr>
      <t xml:space="preserve">        </t>
    </r>
  </si>
  <si>
    <t xml:space="preserve">Capital                                                                      </t>
  </si>
  <si>
    <t>Ingresos con Contraprestacion de Servicios</t>
  </si>
  <si>
    <t>Otros Ingresos</t>
  </si>
  <si>
    <t>Ingresos sin  Contraprestacion de Servicios</t>
  </si>
  <si>
    <t>Descripcion</t>
  </si>
  <si>
    <t>Sub-Total</t>
  </si>
  <si>
    <t>Gastos Generales</t>
  </si>
  <si>
    <t>Sueldos, Salarios y Beneficios a Empleados</t>
  </si>
  <si>
    <t>Remuneraciones</t>
  </si>
  <si>
    <t>Sueldos fijos</t>
  </si>
  <si>
    <t>Sueldos al personal contratado y/o igualado</t>
  </si>
  <si>
    <t>Sueldos al personal fijo en trámite de pensiones</t>
  </si>
  <si>
    <t>Sueldos al personal por servicios especiales</t>
  </si>
  <si>
    <t>Sueldo anual no. 13</t>
  </si>
  <si>
    <t>Prestaciones económicas</t>
  </si>
  <si>
    <t>Proporción de vacaciones no disfrutadas</t>
  </si>
  <si>
    <t>Incentivos y escalafón</t>
  </si>
  <si>
    <t>Prestación laboral por desvinculación</t>
  </si>
  <si>
    <t>Sobresueldo</t>
  </si>
  <si>
    <t>Compensación por horas extraordinarias</t>
  </si>
  <si>
    <t>Compensación por servicio de seguridad</t>
  </si>
  <si>
    <t>Compensaciones por resultado</t>
  </si>
  <si>
    <t>Compensación por distancia</t>
  </si>
  <si>
    <t>Compensaciones especiales</t>
  </si>
  <si>
    <t>Primas por antigüedad</t>
  </si>
  <si>
    <t>Pago de horas extraordinarias, Horas extraordinarias fin de año (Reglamento 523-09)</t>
  </si>
  <si>
    <t>Bono por desempeño</t>
  </si>
  <si>
    <t>GRATIFICACIONES Y BONIFICACIONES</t>
  </si>
  <si>
    <t>Gratificaciones por aniversario de institución</t>
  </si>
  <si>
    <t>Contribuciones de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</si>
  <si>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</si>
  <si>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</si>
  <si>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</si>
  <si>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</si>
  <si>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Sevicios Basicos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</si>
  <si>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</si>
  <si>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</si>
  <si>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</si>
  <si>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</si>
  <si>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</si>
  <si>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Agua</t>
  </si>
  <si>
    <t>Publicidad,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</si>
  <si>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</si>
  <si>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</si>
  <si>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</si>
  <si>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</si>
  <si>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</si>
  <si>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Almacenajes</t>
  </si>
  <si>
    <t>Pasajes</t>
  </si>
  <si>
    <t>Peajes</t>
  </si>
  <si>
    <t>Almacenaje</t>
  </si>
  <si>
    <t>Fletes</t>
  </si>
  <si>
    <t>Alquileres y Rentas</t>
  </si>
  <si>
    <t>Alquiler de equipo de oficina y muebles</t>
  </si>
  <si>
    <t>Alquileres de equipos de transporte, tracción y elevación</t>
  </si>
  <si>
    <t>Alquilleres y rentas de edificios y locales</t>
  </si>
  <si>
    <t>Alquiler de equipo para computación</t>
  </si>
  <si>
    <t>Otros alquileres</t>
  </si>
  <si>
    <t>Seguros</t>
  </si>
  <si>
    <t>Seguro de bienes muebles</t>
  </si>
  <si>
    <t>Conserv., Reps. Menores e Instalaciones Temp.</t>
  </si>
  <si>
    <t>Obras menores en edificaciones</t>
  </si>
  <si>
    <t>Servicios especiales de mantenimiento y reparación</t>
  </si>
  <si>
    <t>Servicios de pintura y derivados con fin de higiene y embellecimiento</t>
  </si>
  <si>
    <t>Reparaciones de obras menores</t>
  </si>
  <si>
    <t>Mant. y rep. De equipo de oficina y muebles</t>
  </si>
  <si>
    <t>Mantenimiento y reparación de equipos sanitarios y de laboratorio</t>
  </si>
  <si>
    <t>Mantenimiento y reparación de equipos de transporte, tracción y elevación</t>
  </si>
  <si>
    <t>Pinturas, Lacas, Barnices, Diluyentes y Absorbentes para Pinturas</t>
  </si>
  <si>
    <t>Otros Servicios No Personales</t>
  </si>
  <si>
    <t xml:space="preserve">Servicios sanitarios médicos y veterinarios </t>
  </si>
  <si>
    <t>Fumigación</t>
  </si>
  <si>
    <t>Insecticidas, Fumigantes y Otros</t>
  </si>
  <si>
    <t>Limpieza e higiene</t>
  </si>
  <si>
    <t>Eventos generales</t>
  </si>
  <si>
    <t>Organización de eventos y festividades</t>
  </si>
  <si>
    <t>Servicios jurídicos</t>
  </si>
  <si>
    <t>Gastos judiciales</t>
  </si>
  <si>
    <t>Servicios de capacitación</t>
  </si>
  <si>
    <t>Otros servicios técnicos profesionales</t>
  </si>
  <si>
    <r>
      <t>Impuestos</t>
    </r>
    <r>
      <rPr>
        <sz val="8"/>
        <color indexed="8"/>
        <rFont val="Times New Roman"/>
        <family val="1"/>
      </rPr>
      <t> </t>
    </r>
  </si>
  <si>
    <t>Recolección de residuos sólidos</t>
  </si>
  <si>
    <t>Servicios de informática y sistemas computarizados</t>
  </si>
  <si>
    <t>Materiales y Suministro</t>
  </si>
  <si>
    <t>Alimentos y Productos Agroforestales</t>
  </si>
  <si>
    <t>Alimentos y bebidas para personas</t>
  </si>
  <si>
    <t>Productos forestales</t>
  </si>
  <si>
    <t>Textiles y Vestuarios</t>
  </si>
  <si>
    <t>Hilados y telas</t>
  </si>
  <si>
    <t>Acabados textiles</t>
  </si>
  <si>
    <t>Prendas de vestir</t>
  </si>
  <si>
    <t>Productos de Papel, Carton e Impreso</t>
  </si>
  <si>
    <t>Papel de escritorio</t>
  </si>
  <si>
    <t>Productos de papel y cartón</t>
  </si>
  <si>
    <t>Productos de artes gráficas</t>
  </si>
  <si>
    <t>Productos medicinales para uso humano</t>
  </si>
  <si>
    <t>Productos de Cuero, Caucho y Plasticos</t>
  </si>
  <si>
    <t>Artículos de cuero</t>
  </si>
  <si>
    <t>Libros, revistas y periódicos</t>
  </si>
  <si>
    <t>Llantas y neumáticos</t>
  </si>
  <si>
    <t>Artículos de caucho</t>
  </si>
  <si>
    <t>Artículos de plástico</t>
  </si>
  <si>
    <t>Productos de Minerales, Metalicos y No Metalicos</t>
  </si>
  <si>
    <t>Metales y piedras preciosas</t>
  </si>
  <si>
    <t>Productos de cemento</t>
  </si>
  <si>
    <t>Productos de yeso</t>
  </si>
  <si>
    <t>Productos de vidrio</t>
  </si>
  <si>
    <t>Productos ferrosos</t>
  </si>
  <si>
    <t>Productos no ferrosos</t>
  </si>
  <si>
    <t>Herramientas menores</t>
  </si>
  <si>
    <t>Productos de hojalata</t>
  </si>
  <si>
    <t>Accesorios de metal</t>
  </si>
  <si>
    <t>Piedra, arcilla y arena</t>
  </si>
  <si>
    <t>Combustibles, Lubricantes, Productos Quimicos y Conexos</t>
  </si>
  <si>
    <t>Gas GLP</t>
  </si>
  <si>
    <t>Gasolina</t>
  </si>
  <si>
    <t>Gasoil</t>
  </si>
  <si>
    <t>Aceites y grasas</t>
  </si>
  <si>
    <t>Lubricantes</t>
  </si>
  <si>
    <t>Productos químicos de laboratorio y de uso personal</t>
  </si>
  <si>
    <t>Insecticidas, fumigantes y otros</t>
  </si>
  <si>
    <t>Pinturas, lacas, barnices, diluyentes y absorbentes para pinturas</t>
  </si>
  <si>
    <t xml:space="preserve">Productos y Utiles Varios  </t>
  </si>
  <si>
    <t>Material para limpieza</t>
  </si>
  <si>
    <t>Útiles de escritorio, oficina e informática </t>
  </si>
  <si>
    <t>Utiles menores médico quirurgicos y de laboratorio</t>
  </si>
  <si>
    <t>Útiles destinados a actividades deportivas y recreativas</t>
  </si>
  <si>
    <t>Productos eléctricos y afines</t>
  </si>
  <si>
    <t xml:space="preserve">Productos y utiles veterinarios </t>
  </si>
  <si>
    <t>Productos y Utiles Varios  n.i.p</t>
  </si>
  <si>
    <t>Otros repuestos y accesorios menores</t>
  </si>
  <si>
    <t>Bonos para útiles diversos</t>
  </si>
  <si>
    <t>Minerales</t>
  </si>
  <si>
    <t>Útiles de cocina y comedor</t>
  </si>
  <si>
    <t>Otros</t>
  </si>
  <si>
    <t>Transferencias Corrientes</t>
  </si>
  <si>
    <t>Ayudas y donaciones ocacionales a hogares y personas</t>
  </si>
  <si>
    <t>Becas nacionales</t>
  </si>
  <si>
    <t>Becas extranjeras</t>
  </si>
  <si>
    <t>Transferencia Por Disminucion Deuda Publica y Otras</t>
  </si>
  <si>
    <t>Transferencias corrientes a asociaciones sin fines de lucro</t>
  </si>
  <si>
    <t>Transferencias corrientes a Instituciones Públicas de la Seg. Soc. para Servicios Personales</t>
  </si>
  <si>
    <t>Gasto de depreciación</t>
  </si>
  <si>
    <t>Gasto de amortización</t>
  </si>
  <si>
    <t>Pérdida por retiro</t>
  </si>
  <si>
    <t>Gasto Financiero</t>
  </si>
  <si>
    <t>Comisiones y gastos bancarios</t>
  </si>
  <si>
    <t>Servicios Varios</t>
  </si>
  <si>
    <t>Otros Gastos Institucionales</t>
  </si>
  <si>
    <t>Servicio Personales</t>
  </si>
  <si>
    <t>Totales</t>
  </si>
  <si>
    <t>Sueldo  de personal nominal</t>
  </si>
  <si>
    <t>Otros gastos operativos de Instituciones empresariales</t>
  </si>
  <si>
    <t xml:space="preserve">San Francisco </t>
  </si>
  <si>
    <t>Barahona</t>
  </si>
  <si>
    <t>San Pedro</t>
  </si>
  <si>
    <t>San Juan</t>
  </si>
  <si>
    <t>Vega</t>
  </si>
  <si>
    <t>San Cristobal</t>
  </si>
  <si>
    <t>Santiago</t>
  </si>
  <si>
    <t>Sto. Dgo</t>
  </si>
  <si>
    <t>Reparaciones de maquinarias y equipos</t>
  </si>
  <si>
    <t>Seguros de personas</t>
  </si>
  <si>
    <t>Servicios de construccion y reparacion menores</t>
  </si>
  <si>
    <t xml:space="preserve">Madera y corcho y sus manufacturas </t>
  </si>
  <si>
    <t>Productos metálicos y sus derivados</t>
  </si>
  <si>
    <t>Productos químicos y conexos</t>
  </si>
  <si>
    <t>Útiles de escritorio, oficina informática y de enseñanza</t>
  </si>
  <si>
    <t>Mueble y Equipos de Oficina</t>
  </si>
  <si>
    <t>Equipos de Computos</t>
  </si>
  <si>
    <t>Electromesticos</t>
  </si>
  <si>
    <t>Equipos Medicos</t>
  </si>
  <si>
    <t>Instrumentos Medicos</t>
  </si>
  <si>
    <t>Sistema de Aire Acondicionado</t>
  </si>
  <si>
    <t>Equipos de Generacion Electica</t>
  </si>
  <si>
    <t>Bienes Muebles, Inmuebles e Intangibles</t>
  </si>
  <si>
    <t>Obras</t>
  </si>
  <si>
    <t>Ingresos</t>
  </si>
  <si>
    <t>Inventario</t>
  </si>
  <si>
    <t>Anticipo Financieros</t>
  </si>
  <si>
    <t>Anticipos financieros</t>
  </si>
  <si>
    <t xml:space="preserve">Inventario de  Material Med. Quirurjicos. </t>
  </si>
  <si>
    <t>Inventario Medicamentos</t>
  </si>
  <si>
    <t>Inventario de Útiles  y Suministro  de Oficina</t>
  </si>
  <si>
    <t xml:space="preserve">Cuenta Tuberculosis </t>
  </si>
  <si>
    <t xml:space="preserve">Cuenta Nueva Ranchito </t>
  </si>
  <si>
    <t xml:space="preserve"> Fondo Operativo </t>
  </si>
  <si>
    <t xml:space="preserve">Cuenta VIH </t>
  </si>
  <si>
    <t>Retencion Seguridad Social</t>
  </si>
  <si>
    <t>Retenciones ISR 10%</t>
  </si>
  <si>
    <t>Retenciones ISR Empleados</t>
  </si>
  <si>
    <t>Retencion ISR 5%</t>
  </si>
  <si>
    <t xml:space="preserve">Retencion ITBIS </t>
  </si>
  <si>
    <t>Capital</t>
  </si>
  <si>
    <t xml:space="preserve">Viaticos Empleados </t>
  </si>
  <si>
    <t>Sueldos Por Pagar</t>
  </si>
  <si>
    <t xml:space="preserve">Prestaciones Laborales Por Pagar Empleados </t>
  </si>
  <si>
    <t>Estado de Rendimiento Financiero</t>
  </si>
  <si>
    <t>Estado de Flujo de Efectivo</t>
  </si>
  <si>
    <t>Flujos de efectivo procedentes de actividades operativas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</si>
  <si>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</si>
  <si>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</si>
  <si>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</si>
  <si>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</si>
  <si>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</si>
  <si>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</si>
  <si>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</si>
  <si>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</si>
  <si>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</si>
  <si>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</si>
  <si>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</si>
  <si>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</si>
  <si>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</si>
  <si>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</si>
  <si>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</si>
  <si>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</si>
  <si>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</si>
  <si>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>Flujos de efectivo de las actividades de inversión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</si>
  <si>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</si>
  <si>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</si>
  <si>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</si>
  <si>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</si>
  <si>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</si>
  <si>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</si>
  <si>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</si>
  <si>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</si>
  <si>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</si>
  <si>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</si>
  <si>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</si>
  <si>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</si>
  <si>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</si>
  <si>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</si>
  <si>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</si>
  <si>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</si>
  <si>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</si>
  <si>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</si>
  <si>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</si>
  <si>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</si>
  <si>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</si>
  <si>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</si>
  <si>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</si>
  <si>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</si>
  <si>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</si>
  <si>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</si>
  <si>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Diferencia para control debe ser cero (0)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</si>
  <si>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</si>
  <si>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</si>
  <si>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</si>
  <si>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</si>
  <si>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</si>
  <si>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</si>
  <si>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2015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</si>
  <si>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</si>
  <si>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</si>
  <si>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</si>
  <si>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</si>
  <si>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2016</t>
  </si>
  <si>
    <t>Efecto del gasto de depreciación de los activos revaluados</t>
  </si>
  <si>
    <t>Saldo al 31 de Diciembre de 2017</t>
  </si>
  <si>
    <t>Monto</t>
  </si>
  <si>
    <t>Servicio Regional de Salud</t>
  </si>
  <si>
    <t>Sueldos para Cargos Fijos</t>
  </si>
  <si>
    <t>Sueldos Personal Temporero</t>
  </si>
  <si>
    <t>Compensaciones Directas al Personal</t>
  </si>
  <si>
    <t>Jornales</t>
  </si>
  <si>
    <t>Honorarios</t>
  </si>
  <si>
    <t>Dietas y Gastos de Representacion</t>
  </si>
  <si>
    <t>Prestaciones y Bonificaciones</t>
  </si>
  <si>
    <t>Contribuciones a la Seguridad Social</t>
  </si>
  <si>
    <t>Otros Servicios Personales</t>
  </si>
  <si>
    <t>Servicios de Comunicaciones</t>
  </si>
  <si>
    <t>Servicios Basicos</t>
  </si>
  <si>
    <t>Publicidad, Impresiones y Encuadernaciones</t>
  </si>
  <si>
    <t>Viaticos Dentro y Fuera del Pais</t>
  </si>
  <si>
    <t>Transporte y Almacenaje</t>
  </si>
  <si>
    <t>Alquileres</t>
  </si>
  <si>
    <t>Conservacion, Reparaciones Menores y Construcciones Temporales</t>
  </si>
  <si>
    <t>Productos de Papel, Carton e Impresos</t>
  </si>
  <si>
    <t>Combustibles, Lubricantes, Productos Auimicos y Conexos</t>
  </si>
  <si>
    <t>Productos de Cuero, Caucho y Plastico</t>
  </si>
  <si>
    <t>Productos de Minerales Metalicos y no Metalicos</t>
  </si>
  <si>
    <t>Productos y Utiles Varios</t>
  </si>
  <si>
    <t>Perdidas en Rentas por Recaudar</t>
  </si>
  <si>
    <t>Perdidas en Cuentas Por Cobrar</t>
  </si>
  <si>
    <t>Intereses de la Deuda Interna</t>
  </si>
  <si>
    <t>Intereses de la Deuda Externa</t>
  </si>
  <si>
    <t>Comisiones de la Deuda Interna</t>
  </si>
  <si>
    <t>Prestaciones de la Seguridad Social</t>
  </si>
  <si>
    <t>Transferencias al Sector Privado</t>
  </si>
  <si>
    <t>Transferencias al Sector Publico</t>
  </si>
  <si>
    <t>Transferencias al Sector Externo</t>
  </si>
  <si>
    <t>Donaciones Dorrientes</t>
  </si>
  <si>
    <t>Donaciones a Gobiernos Exranjeros</t>
  </si>
  <si>
    <t>Total Gastos Generales</t>
  </si>
  <si>
    <t>Detalles</t>
  </si>
  <si>
    <t>Gastos de Consumo</t>
  </si>
  <si>
    <t>Bienes y Servicios</t>
  </si>
  <si>
    <t>Servicios no Personales</t>
  </si>
  <si>
    <t>Materiales y Suministros</t>
  </si>
  <si>
    <t>Direccion general de Contabilidad Gubernamental</t>
  </si>
  <si>
    <t>Plan de Cuentas General Para el Sector Publico</t>
  </si>
  <si>
    <t>Gastos por Cuentas Incobrables</t>
  </si>
  <si>
    <t>Gastos Financieros</t>
  </si>
  <si>
    <t>Perdida en Operaciones Financieras</t>
  </si>
  <si>
    <t>Transferencias y Donaciones Corrientes</t>
  </si>
  <si>
    <t>Servicio Nacional de Salud</t>
  </si>
  <si>
    <t>Cuenta Direccion Central SNS</t>
  </si>
  <si>
    <t>Recaudacion Establecimiento de Salud PSS</t>
  </si>
  <si>
    <t>Cuenta Colectora Recursos Directos PSS</t>
  </si>
  <si>
    <t>Sud- Cuenta Disponibilidad Direccion Central Servicio Nacional de Salud</t>
  </si>
  <si>
    <t>Sub-Cuota de Pago Direccion Central Servicio Nacional de Salud</t>
  </si>
  <si>
    <t>Sud- Cuenta Cuota de Pago Direccion Central Servicio Nacional de Salud</t>
  </si>
  <si>
    <t>Tesoreria Nacional</t>
  </si>
  <si>
    <r>
      <rPr>
        <sz val="7"/>
        <color rgb="FF212121"/>
        <rFont val="Times New Roman"/>
        <family val="1"/>
      </rPr>
      <t> </t>
    </r>
    <r>
      <rPr>
        <sz val="11"/>
        <color rgb="FF212121"/>
        <rFont val="Times New Roman"/>
        <family val="1"/>
      </rPr>
      <t>Servicio Nacional de Salud (Fondos Senasa)</t>
    </r>
  </si>
  <si>
    <t># Cta.</t>
  </si>
  <si>
    <t>Fondo de la Direccion Central Servicio Nacional de Salud</t>
  </si>
  <si>
    <t>314-000181-0</t>
  </si>
  <si>
    <t>240-020561-7</t>
  </si>
  <si>
    <t>314-0000920-0</t>
  </si>
  <si>
    <t>314-00145-4</t>
  </si>
  <si>
    <t>314-0000776</t>
  </si>
  <si>
    <t>Total balance cuentas de bancarias del Reservas</t>
  </si>
  <si>
    <t>Total balance cuentas de bancarias tesoreria nacional</t>
  </si>
  <si>
    <t>Cuenta por cobrar a corto plazo (Notas 8)</t>
  </si>
  <si>
    <t>Inventarios (Nota 9)</t>
  </si>
  <si>
    <t>Notas # 8: Cuenta Por Cobrar</t>
  </si>
  <si>
    <t>Mobiliarios y equipos neto (Nota 10)</t>
  </si>
  <si>
    <t>Total efectivo y equivalentes de efectivo</t>
  </si>
  <si>
    <t>Cuentas por pagar a corto plazo (Nota 11)</t>
  </si>
  <si>
    <t>Retenciones y acumulaciones por pagar (Nota 12)</t>
  </si>
  <si>
    <t>Beneficios a empleados a corto plazo (Nota 13)</t>
  </si>
  <si>
    <t xml:space="preserve">Cuentas por Pagar Hospitalaria  Largo Plazo  </t>
  </si>
  <si>
    <t>Cuentas por Pagar Suplidores</t>
  </si>
  <si>
    <t>Cuentas por pagar a largo plazo (Nota 14)</t>
  </si>
  <si>
    <t>Beneficios a empleados a largo plazo (Nota 15)</t>
  </si>
  <si>
    <t>Infotep</t>
  </si>
  <si>
    <t>160-112014</t>
  </si>
  <si>
    <t>Comisiones de la Deuda Externa</t>
  </si>
  <si>
    <t>Diferencia para control debe ser cero</t>
  </si>
  <si>
    <t>Alquiler de equipo educacional</t>
  </si>
  <si>
    <t>Mantenimiento y reparación de obras civiles en instalaciones varias</t>
  </si>
  <si>
    <t>Instalaciones eléctricas</t>
  </si>
  <si>
    <t>Mantenimiento y reparación de equipo para computación</t>
  </si>
  <si>
    <t>Mantenimiento y reparación de muebles y equipos de oficina</t>
  </si>
  <si>
    <t>Equipo de telecomunicaciones y señalamiento</t>
  </si>
  <si>
    <t>Festividades</t>
  </si>
  <si>
    <t>Productos de porcelana</t>
  </si>
  <si>
    <t>Utiles de cocina y comedor</t>
  </si>
  <si>
    <t xml:space="preserve">Transferencias corrientes </t>
  </si>
  <si>
    <t>Otros Gastos</t>
  </si>
  <si>
    <t>Balance</t>
  </si>
  <si>
    <t>Obras para edificación no residencial</t>
  </si>
  <si>
    <t>Productos fotoquímicos</t>
  </si>
  <si>
    <t>Balanza de comprobación</t>
  </si>
  <si>
    <t>**</t>
  </si>
  <si>
    <t xml:space="preserve">Cuentas </t>
  </si>
  <si>
    <t>DB</t>
  </si>
  <si>
    <t>CR</t>
  </si>
  <si>
    <t>Efectivo y Banco</t>
  </si>
  <si>
    <t>Cuentas por cobrar funcionarios y empleados</t>
  </si>
  <si>
    <t>Pagos anticipados</t>
  </si>
  <si>
    <t>Mobiliarios y equipos de oficina</t>
  </si>
  <si>
    <t>Depreciación acumulada</t>
  </si>
  <si>
    <t>PASIVOS</t>
  </si>
  <si>
    <t>Retenciones y acumulaciones por pagar</t>
  </si>
  <si>
    <t>Resultado acumulado</t>
  </si>
  <si>
    <t>Ajustes</t>
  </si>
  <si>
    <t>SOBRESUELDOS</t>
  </si>
  <si>
    <t>CONTRIBUCIONES A LA SEGURIDAD SOCIAL Y RIESGO LABORAL</t>
  </si>
  <si>
    <t>SERVICIOS NO PERSONALES</t>
  </si>
  <si>
    <t>SERVICIOS BÁSICOS</t>
  </si>
  <si>
    <t>PUBLICIDAD, IMPRESIÓN Y ENCUADERNACIÓN</t>
  </si>
  <si>
    <t>VIÁTICOS</t>
  </si>
  <si>
    <t>TRANSPORTE Y ALMACENAJES</t>
  </si>
  <si>
    <t>ALQUILERES Y RENTA</t>
  </si>
  <si>
    <t>2.2.5.4.01</t>
  </si>
  <si>
    <t>SEGUROS</t>
  </si>
  <si>
    <t>2.2.6.3.01</t>
  </si>
  <si>
    <t>Seguro de personas</t>
  </si>
  <si>
    <t>CONSERV., REPS. MENORES E INSTALACIONES TEMP.</t>
  </si>
  <si>
    <t>2.2.7.1.07</t>
  </si>
  <si>
    <t>2.2.7.2.05</t>
  </si>
  <si>
    <t>Mant. y rep. De equipo de transporte, tracción y elevación</t>
  </si>
  <si>
    <t xml:space="preserve">OTROS SERVICIOS NO PERSONALES </t>
  </si>
  <si>
    <t>2.2.8.3.01</t>
  </si>
  <si>
    <t>Activos prepagados</t>
  </si>
  <si>
    <t>2.2.8.7.04</t>
  </si>
  <si>
    <t>MATERIALES Y SUMINISTROS</t>
  </si>
  <si>
    <t>ALIMENTOS Y PRODUCTOS AGROFORESTALES</t>
  </si>
  <si>
    <t>2.3.1.1.01</t>
  </si>
  <si>
    <t>2.3.1.3.03</t>
  </si>
  <si>
    <t>TEXTILES Y VESTUARIOS</t>
  </si>
  <si>
    <t>2.3.2.1.01</t>
  </si>
  <si>
    <t>2.3.2.2.01</t>
  </si>
  <si>
    <t>2.3.2.3.01</t>
  </si>
  <si>
    <t>PRODUCTOS DE PAPEL, CARTÓN E IMPRESO</t>
  </si>
  <si>
    <t>2.3.3.1.01</t>
  </si>
  <si>
    <t>2.3.3.2.01</t>
  </si>
  <si>
    <t>2.3.3.3.01</t>
  </si>
  <si>
    <t>2.3.4.1.01</t>
  </si>
  <si>
    <t>PRODUCTOS DE CUERO, CAUCHO Y PLÁSTICOS</t>
  </si>
  <si>
    <t>2.3.5.2.01</t>
  </si>
  <si>
    <t>2.3.5.3.01</t>
  </si>
  <si>
    <t>2.3.5.4.01</t>
  </si>
  <si>
    <t>2.3.5.5.01</t>
  </si>
  <si>
    <t>PRODUCTOS DE MINERALES, METÁLICOS Y NO METÁLICOS</t>
  </si>
  <si>
    <t>2.3.6.1.01</t>
  </si>
  <si>
    <t>2.3.6.1.04</t>
  </si>
  <si>
    <t>2.3.6.2.01</t>
  </si>
  <si>
    <t>2.3.6.3.01</t>
  </si>
  <si>
    <t>2.3.6.3.02</t>
  </si>
  <si>
    <t>2.3.6.3.06</t>
  </si>
  <si>
    <t>COMBUSTIBLES, LUBRICANTES, PRODUCTOS QUÍMICOS Y CONEXOS</t>
  </si>
  <si>
    <t>2.3.7.1.01</t>
  </si>
  <si>
    <t>2.3.7.1.02</t>
  </si>
  <si>
    <t>2.3.7.2.03</t>
  </si>
  <si>
    <t>2.3.7.2.05</t>
  </si>
  <si>
    <t>2.3.7.2.06</t>
  </si>
  <si>
    <t>PRODUCTOS Y ÚTILES VARIOS</t>
  </si>
  <si>
    <t>2.3.9.1.01</t>
  </si>
  <si>
    <t>2.3.9.2.01</t>
  </si>
  <si>
    <t>2.3.9.3.01</t>
  </si>
  <si>
    <t>Útiles menores médico quirurgicos</t>
  </si>
  <si>
    <t>2.3.9.6.01</t>
  </si>
  <si>
    <t>2.3.9.8.01</t>
  </si>
  <si>
    <t>2.3.9.9.01</t>
  </si>
  <si>
    <t>2.3.9.9.02</t>
  </si>
  <si>
    <t>2.3.6.4.07</t>
  </si>
  <si>
    <t xml:space="preserve">2.3.9.5.01 </t>
  </si>
  <si>
    <t>TRANSFERENCIAS CORRIENTES</t>
  </si>
  <si>
    <t>2.4.1.2.02</t>
  </si>
  <si>
    <t>2.4.1.4.01</t>
  </si>
  <si>
    <t>2.4.1.4.02</t>
  </si>
  <si>
    <t>2.4.1.6.01</t>
  </si>
  <si>
    <t>Retencion de Supervision de Obras</t>
  </si>
  <si>
    <t>Retencion ley 6-86 Pensiones</t>
  </si>
  <si>
    <t>Cuentas por pagar a corto plazo</t>
  </si>
  <si>
    <t xml:space="preserve">Cuentas por pagar a largo plazo </t>
  </si>
  <si>
    <t>Beneficios a empleados a largo plazo</t>
  </si>
  <si>
    <t xml:space="preserve">Beneficios a empleados a corto plazo </t>
  </si>
  <si>
    <r>
      <t>Impuestos</t>
    </r>
    <r>
      <rPr>
        <sz val="12"/>
        <color theme="1"/>
        <rFont val="Times New Roman"/>
        <family val="1"/>
      </rPr>
      <t> </t>
    </r>
  </si>
  <si>
    <t>Nota # 9: Inventario</t>
  </si>
  <si>
    <t>Nota #14: Cuentas por Pagar Largo Plazo</t>
  </si>
  <si>
    <t>Nota #15: Beneficios a Empleados por Pagar Largo Plazo</t>
  </si>
  <si>
    <t>Activos Netos/Patrimonio (Nota 16)</t>
  </si>
  <si>
    <t xml:space="preserve">Nota #16: Patrimonio </t>
  </si>
  <si>
    <t>Nota 17: Ingresos</t>
  </si>
  <si>
    <t>Ingresos (Nota 17)</t>
  </si>
  <si>
    <t>Gastos (Notas 18, 19, 20, 21 y 22)</t>
  </si>
  <si>
    <t xml:space="preserve">Nota # 7: Efectivo Caja y Bancos </t>
  </si>
  <si>
    <t>Cuentas Por Cobrar  Colaboradores</t>
  </si>
  <si>
    <t>Total Cuentas Por Pagar a Largo Plazo</t>
  </si>
  <si>
    <t>Total Cuentas Por Pagar  Largo Plazo</t>
  </si>
  <si>
    <t>Total Cuentas Por Pagar a Corto Plazo</t>
  </si>
  <si>
    <t xml:space="preserve">Total Retenciones y Acumulaciones </t>
  </si>
  <si>
    <t>Nota # 13: Beneficios a Empleados por Pagar a Corto Plazo</t>
  </si>
  <si>
    <t>Total Beneficios a Empleados por Pagar a Corto Plazo</t>
  </si>
  <si>
    <t>Total Patrimonio Neto</t>
  </si>
  <si>
    <t>Director</t>
  </si>
  <si>
    <t xml:space="preserve">Contador </t>
  </si>
  <si>
    <t>Administrador</t>
  </si>
  <si>
    <t>Nombre del hospital</t>
  </si>
  <si>
    <t>Equipos de Transportes y Reparaciones</t>
  </si>
  <si>
    <t>Dietas en el país</t>
  </si>
  <si>
    <t>Cuenta Direccion Cental y/o Regional SNS</t>
  </si>
  <si>
    <t>Artículos y Materiales Plástico</t>
  </si>
  <si>
    <t>Sueldo Por Suplencias</t>
  </si>
  <si>
    <t>HOSPTAL PROVINCIAL GENERAL SANTIAGO RODRIGUEZ</t>
  </si>
  <si>
    <t>Del Ejercicio Terminado AL 28/02/2022</t>
  </si>
  <si>
    <t>Del Ejercicio Terminado AL 31/05/2022</t>
  </si>
  <si>
    <t>Lucia Maria A.</t>
  </si>
  <si>
    <t>Nancy Vargas</t>
  </si>
  <si>
    <t>Lourdes B. Perdomo</t>
  </si>
  <si>
    <t xml:space="preserve">    Nancy Vargas</t>
  </si>
  <si>
    <t>*</t>
  </si>
  <si>
    <t xml:space="preserve">Administrador    </t>
  </si>
  <si>
    <t xml:space="preserve">                                                    Nota # 11: Cuentas por Pagar a Corto Plazo</t>
  </si>
  <si>
    <t xml:space="preserve">                                              (Valores en RD$)</t>
  </si>
  <si>
    <t xml:space="preserve">             Nota #12:  Retenciones y Acumulaciones</t>
  </si>
  <si>
    <t xml:space="preserve">                                                                                      Nota #18,19,20,21 y 22 Gastos Generales</t>
  </si>
  <si>
    <t xml:space="preserve">                                                Nota #10: Mobiliarios y Equipos </t>
  </si>
  <si>
    <t xml:space="preserve">                           (Valores en RD$)</t>
  </si>
  <si>
    <t>Productos Plastico</t>
  </si>
  <si>
    <t>Estado de Situación  al 30/05/2024</t>
  </si>
  <si>
    <t>AL 30/05/2024</t>
  </si>
  <si>
    <t>Del Ejercicio Terminado AL 30/05/2024</t>
  </si>
  <si>
    <t>Del ejercicio terminado al 30/05/2024</t>
  </si>
  <si>
    <t>Del Ejercicio Terminado AL 30/05/2024.</t>
  </si>
  <si>
    <t>Del Ejercicio Terminado AL  30/05/2024</t>
  </si>
  <si>
    <t xml:space="preserve">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</si>
</sst>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RD$&quot;* #,##0_);_(&quot;RD$&quot;* \(#,##0\);_(&quot;RD$&quot;* &quot;-&quot;_);_(@_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_);[Red]\(&quot;$&quot;#,##0.00\)"/>
    <numFmt numFmtId="165" formatCode="_-* #,##0.00\ _P_t_s_-;\-* #,##0.00\ _P_t_s_-;_-* &quot;-&quot;??\ _P_t_s_-;_-@_-"/>
    <numFmt numFmtId="166" formatCode="&quot;RD$&quot;#,##0.00"/>
    <numFmt numFmtId="167" formatCode="_(* #,##0_);_(* \(#,##0\);_(* &quot;-&quot;??_);_(@_)"/>
    <numFmt numFmtId="168" formatCode="#,##0.0000000"/>
    <numFmt numFmtId="169" formatCode="#,##0.0"/>
    <numFmt numFmtId="170" formatCode="_-* #,##0.00\ _€_-;\-* #,##0.00\ _€_-;_-* &quot;-&quot;??\ _€_-;_-@_-"/>
    <numFmt numFmtId="171" formatCode="#,##0.00;[Red]#,##0.00"/>
  </numFmts>
  <fonts count="6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name val="Times New Roman"/>
      <family val="1"/>
    </font>
    <font>
      <u/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u/>
      <sz val="11"/>
      <name val="Times New Roman"/>
      <family val="1"/>
    </font>
    <font>
      <sz val="8"/>
      <color indexed="8"/>
      <name val="Times New Roman"/>
      <family val="1"/>
    </font>
    <font>
      <sz val="12"/>
      <color rgb="FF212121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Calibri"/>
      <family val="3"/>
      <charset val="134"/>
    </font>
    <font>
      <b/>
      <sz val="14"/>
      <color rgb="FF0000FF"/>
      <name val="Times New Roman"/>
      <family val="1"/>
    </font>
    <font>
      <b/>
      <sz val="14"/>
      <color rgb="FF000000"/>
      <name val="Times New Roman"/>
      <family val="1"/>
    </font>
    <font>
      <sz val="11"/>
      <color rgb="FF212121"/>
      <name val="Times New Roman"/>
      <family val="1"/>
    </font>
    <font>
      <sz val="7"/>
      <color rgb="FF21212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1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sz val="7"/>
      <name val="Times New Roman"/>
      <family val="1"/>
    </font>
    <font>
      <b/>
      <sz val="12"/>
      <color theme="0"/>
      <name val="Times New Roman"/>
      <family val="1"/>
    </font>
    <font>
      <b/>
      <u val="singleAccounting"/>
      <sz val="12"/>
      <color theme="1"/>
      <name val="Times New Roman"/>
      <family val="1"/>
    </font>
    <font>
      <b/>
      <u val="singleAccounting"/>
      <sz val="11"/>
      <color theme="1"/>
      <name val="Times New Roman"/>
      <family val="1"/>
    </font>
    <font>
      <sz val="12"/>
      <name val="Calibri"/>
      <family val="2"/>
    </font>
    <font>
      <b/>
      <sz val="8"/>
      <color theme="1"/>
      <name val="Times New Roman"/>
      <family val="1"/>
    </font>
    <font>
      <sz val="12"/>
      <name val="Arial"/>
      <family val="2"/>
    </font>
    <font>
      <sz val="10"/>
      <name val="Calibri"/>
      <family val="2"/>
      <scheme val="minor"/>
    </font>
    <font>
      <sz val="14"/>
      <name val="Times New Roman"/>
      <family val="1"/>
    </font>
    <font>
      <b/>
      <sz val="10"/>
      <name val="Arial"/>
      <family val="2"/>
    </font>
    <font>
      <sz val="14"/>
      <color indexed="8"/>
      <name val="Calibri"/>
      <family val="2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Rockwell"/>
      <family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Protection="0"/>
    <xf numFmtId="43" fontId="9" fillId="0" borderId="0" applyFont="0" applyFill="0" applyBorder="0" applyAlignment="0" applyProtection="0"/>
  </cellStyleXfs>
  <cellXfs count="4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0" fillId="0" borderId="0" xfId="0" applyFill="1"/>
    <xf numFmtId="0" fontId="3" fillId="2" borderId="0" xfId="0" applyFont="1" applyFill="1" applyAlignment="1">
      <alignment vertical="center"/>
    </xf>
    <xf numFmtId="0" fontId="14" fillId="0" borderId="0" xfId="0" applyFont="1"/>
    <xf numFmtId="0" fontId="0" fillId="0" borderId="0" xfId="0" applyBorder="1"/>
    <xf numFmtId="0" fontId="14" fillId="0" borderId="0" xfId="0" applyFont="1" applyBorder="1"/>
    <xf numFmtId="4" fontId="0" fillId="0" borderId="0" xfId="0" applyNumberFormat="1" applyBorder="1"/>
    <xf numFmtId="0" fontId="4" fillId="0" borderId="0" xfId="0" applyFont="1"/>
    <xf numFmtId="0" fontId="3" fillId="0" borderId="5" xfId="0" applyFont="1" applyFill="1" applyBorder="1"/>
    <xf numFmtId="3" fontId="4" fillId="0" borderId="5" xfId="0" applyNumberFormat="1" applyFont="1" applyBorder="1"/>
    <xf numFmtId="0" fontId="16" fillId="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20" fillId="0" borderId="5" xfId="0" applyFont="1" applyBorder="1"/>
    <xf numFmtId="0" fontId="19" fillId="0" borderId="5" xfId="0" applyFont="1" applyFill="1" applyBorder="1" applyAlignment="1">
      <alignment horizontal="left"/>
    </xf>
    <xf numFmtId="3" fontId="20" fillId="0" borderId="5" xfId="0" applyNumberFormat="1" applyFont="1" applyBorder="1"/>
    <xf numFmtId="3" fontId="0" fillId="0" borderId="0" xfId="0" applyNumberFormat="1"/>
    <xf numFmtId="0" fontId="4" fillId="0" borderId="6" xfId="0" applyFont="1" applyBorder="1" applyAlignment="1">
      <alignment horizontal="center"/>
    </xf>
    <xf numFmtId="0" fontId="22" fillId="0" borderId="5" xfId="0" applyFont="1" applyBorder="1" applyAlignment="1">
      <alignment vertical="center"/>
    </xf>
    <xf numFmtId="3" fontId="21" fillId="0" borderId="5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1" fillId="0" borderId="5" xfId="0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43" fontId="19" fillId="3" borderId="5" xfId="2" applyFont="1" applyFill="1" applyBorder="1" applyAlignment="1">
      <alignment horizontal="center"/>
    </xf>
    <xf numFmtId="43" fontId="19" fillId="0" borderId="0" xfId="2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justify" vertical="center"/>
    </xf>
    <xf numFmtId="0" fontId="28" fillId="0" borderId="5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vertical="center"/>
    </xf>
    <xf numFmtId="0" fontId="29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" fontId="28" fillId="0" borderId="5" xfId="1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8" fillId="0" borderId="5" xfId="1" applyFont="1" applyFill="1" applyBorder="1" applyAlignment="1">
      <alignment vertical="center"/>
    </xf>
    <xf numFmtId="0" fontId="30" fillId="0" borderId="5" xfId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4" fontId="0" fillId="0" borderId="0" xfId="0" applyNumberFormat="1"/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4" fillId="0" borderId="5" xfId="0" applyFont="1" applyFill="1" applyBorder="1" applyAlignment="1">
      <alignment horizontal="left" vertical="top" wrapText="1"/>
    </xf>
    <xf numFmtId="0" fontId="20" fillId="0" borderId="5" xfId="0" applyFont="1" applyFill="1" applyBorder="1"/>
    <xf numFmtId="0" fontId="1" fillId="0" borderId="6" xfId="0" applyFont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19" fillId="0" borderId="5" xfId="9" applyFont="1" applyFill="1" applyBorder="1"/>
    <xf numFmtId="0" fontId="20" fillId="0" borderId="7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horizontal="left" vertical="center" indent="5"/>
    </xf>
    <xf numFmtId="41" fontId="3" fillId="0" borderId="0" xfId="0" applyNumberFormat="1" applyFont="1"/>
    <xf numFmtId="41" fontId="3" fillId="0" borderId="0" xfId="0" applyNumberFormat="1" applyFont="1" applyBorder="1" applyAlignment="1"/>
    <xf numFmtId="41" fontId="3" fillId="0" borderId="0" xfId="0" applyNumberFormat="1" applyFont="1" applyBorder="1" applyAlignment="1">
      <alignment horizontal="left" vertical="center" indent="5"/>
    </xf>
    <xf numFmtId="0" fontId="3" fillId="0" borderId="0" xfId="0" applyFont="1" applyBorder="1"/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5" fillId="0" borderId="0" xfId="0" applyFont="1" applyBorder="1"/>
    <xf numFmtId="41" fontId="3" fillId="0" borderId="1" xfId="0" applyNumberFormat="1" applyFont="1" applyBorder="1" applyAlignment="1"/>
    <xf numFmtId="41" fontId="4" fillId="0" borderId="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1" fontId="4" fillId="0" borderId="2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41" fontId="3" fillId="0" borderId="1" xfId="0" applyNumberFormat="1" applyFont="1" applyBorder="1" applyAlignment="1">
      <alignment vertical="center"/>
    </xf>
    <xf numFmtId="0" fontId="20" fillId="0" borderId="7" xfId="0" applyFont="1" applyBorder="1" applyAlignment="1">
      <alignment horizontal="justify" vertical="center"/>
    </xf>
    <xf numFmtId="0" fontId="20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1" fillId="0" borderId="3" xfId="0" applyFont="1" applyBorder="1"/>
    <xf numFmtId="3" fontId="15" fillId="0" borderId="0" xfId="0" applyNumberFormat="1" applyFont="1" applyBorder="1"/>
    <xf numFmtId="0" fontId="8" fillId="0" borderId="0" xfId="0" applyFont="1" applyAlignment="1">
      <alignment horizontal="center" vertical="center"/>
    </xf>
    <xf numFmtId="37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1" fontId="3" fillId="0" borderId="0" xfId="0" applyNumberFormat="1" applyFont="1" applyBorder="1"/>
    <xf numFmtId="0" fontId="5" fillId="0" borderId="0" xfId="0" applyFont="1" applyAlignment="1">
      <alignment horizontal="left" vertical="center"/>
    </xf>
    <xf numFmtId="41" fontId="4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0" fontId="3" fillId="0" borderId="0" xfId="0" applyFont="1" applyAlignment="1"/>
    <xf numFmtId="42" fontId="3" fillId="0" borderId="0" xfId="0" applyNumberFormat="1" applyFont="1" applyAlignment="1">
      <alignment vertical="center"/>
    </xf>
    <xf numFmtId="43" fontId="3" fillId="0" borderId="0" xfId="12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1" fontId="6" fillId="0" borderId="0" xfId="0" applyNumberFormat="1" applyFont="1" applyBorder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29" fillId="0" borderId="0" xfId="0" applyFont="1" applyAlignment="1">
      <alignment vertical="center"/>
    </xf>
    <xf numFmtId="0" fontId="19" fillId="0" borderId="7" xfId="0" applyFont="1" applyFill="1" applyBorder="1" applyAlignment="1">
      <alignment horizontal="left"/>
    </xf>
    <xf numFmtId="0" fontId="17" fillId="0" borderId="9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25" fillId="0" borderId="3" xfId="0" applyFont="1" applyBorder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19" fillId="0" borderId="3" xfId="9" applyFont="1" applyFill="1" applyBorder="1"/>
    <xf numFmtId="0" fontId="36" fillId="0" borderId="0" xfId="0" applyFont="1" applyFill="1" applyBorder="1" applyAlignment="1">
      <alignment horizontal="left" vertical="top"/>
    </xf>
    <xf numFmtId="0" fontId="37" fillId="0" borderId="5" xfId="0" applyFont="1" applyFill="1" applyBorder="1" applyAlignment="1">
      <alignment horizontal="left" vertical="top"/>
    </xf>
    <xf numFmtId="0" fontId="38" fillId="0" borderId="5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/>
    </xf>
    <xf numFmtId="0" fontId="24" fillId="0" borderId="5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39" fontId="4" fillId="2" borderId="6" xfId="0" applyNumberFormat="1" applyFont="1" applyFill="1" applyBorder="1" applyAlignment="1">
      <alignment horizontal="center" vertical="center"/>
    </xf>
    <xf numFmtId="39" fontId="4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1" fontId="4" fillId="2" borderId="6" xfId="0" applyNumberFormat="1" applyFont="1" applyFill="1" applyBorder="1" applyAlignment="1">
      <alignment horizontal="center" vertical="center"/>
    </xf>
    <xf numFmtId="167" fontId="3" fillId="0" borderId="5" xfId="12" applyNumberFormat="1" applyFont="1" applyBorder="1" applyAlignment="1"/>
    <xf numFmtId="0" fontId="44" fillId="0" borderId="0" xfId="0" applyFont="1" applyFill="1" applyAlignment="1">
      <alignment vertical="center"/>
    </xf>
    <xf numFmtId="41" fontId="45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41" fontId="4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45" fillId="0" borderId="0" xfId="0" applyFont="1" applyAlignment="1">
      <alignment horizontal="center"/>
    </xf>
    <xf numFmtId="0" fontId="0" fillId="0" borderId="0" xfId="0" applyFill="1" applyBorder="1"/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Border="1"/>
    <xf numFmtId="4" fontId="3" fillId="0" borderId="0" xfId="0" applyNumberFormat="1" applyFont="1" applyBorder="1"/>
    <xf numFmtId="0" fontId="48" fillId="0" borderId="14" xfId="0" applyFont="1" applyFill="1" applyBorder="1" applyAlignment="1">
      <alignment horizontal="left" vertical="center"/>
    </xf>
    <xf numFmtId="0" fontId="48" fillId="0" borderId="14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4" fontId="28" fillId="0" borderId="0" xfId="1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vertical="center"/>
    </xf>
    <xf numFmtId="1" fontId="33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41" fontId="4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8" fontId="45" fillId="0" borderId="0" xfId="0" applyNumberFormat="1" applyFont="1" applyAlignment="1">
      <alignment horizontal="center"/>
    </xf>
    <xf numFmtId="0" fontId="45" fillId="0" borderId="0" xfId="0" applyFont="1" applyBorder="1" applyAlignment="1">
      <alignment horizontal="center"/>
    </xf>
    <xf numFmtId="169" fontId="18" fillId="0" borderId="0" xfId="0" applyNumberFormat="1" applyFont="1" applyAlignment="1">
      <alignment vertical="center"/>
    </xf>
    <xf numFmtId="3" fontId="21" fillId="0" borderId="5" xfId="0" applyNumberFormat="1" applyFont="1" applyBorder="1" applyAlignment="1">
      <alignment horizontal="center"/>
    </xf>
    <xf numFmtId="0" fontId="20" fillId="0" borderId="5" xfId="0" applyFont="1" applyFill="1" applyBorder="1" applyAlignment="1">
      <alignment vertical="center"/>
    </xf>
    <xf numFmtId="0" fontId="51" fillId="4" borderId="5" xfId="0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0" fillId="0" borderId="3" xfId="0" applyFont="1" applyBorder="1"/>
    <xf numFmtId="0" fontId="1" fillId="0" borderId="3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5" xfId="0" applyFont="1" applyBorder="1"/>
    <xf numFmtId="0" fontId="20" fillId="0" borderId="3" xfId="0" applyFont="1" applyBorder="1" applyAlignment="1">
      <alignment horizontal="left"/>
    </xf>
    <xf numFmtId="0" fontId="20" fillId="0" borderId="3" xfId="0" applyFont="1" applyFill="1" applyBorder="1"/>
    <xf numFmtId="4" fontId="20" fillId="0" borderId="3" xfId="0" applyNumberFormat="1" applyFont="1" applyBorder="1"/>
    <xf numFmtId="0" fontId="19" fillId="0" borderId="3" xfId="1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0" xfId="0" applyFont="1" applyFill="1" applyAlignment="1">
      <alignment horizontal="left" vertical="center"/>
    </xf>
    <xf numFmtId="1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 vertical="center"/>
    </xf>
    <xf numFmtId="39" fontId="4" fillId="2" borderId="0" xfId="0" applyNumberFormat="1" applyFont="1" applyFill="1" applyAlignment="1">
      <alignment vertical="center"/>
    </xf>
    <xf numFmtId="39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vertical="center"/>
    </xf>
    <xf numFmtId="41" fontId="3" fillId="2" borderId="0" xfId="0" applyNumberFormat="1" applyFont="1" applyFill="1" applyAlignment="1">
      <alignment horizontal="left" vertical="center"/>
    </xf>
    <xf numFmtId="0" fontId="3" fillId="2" borderId="0" xfId="0" applyFont="1" applyFill="1"/>
    <xf numFmtId="41" fontId="3" fillId="2" borderId="1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left" vertical="center"/>
    </xf>
    <xf numFmtId="41" fontId="3" fillId="2" borderId="0" xfId="0" applyNumberFormat="1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43" fontId="3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4" fillId="0" borderId="5" xfId="0" applyFont="1" applyBorder="1" applyAlignment="1">
      <alignment vertical="center" wrapText="1"/>
    </xf>
    <xf numFmtId="167" fontId="53" fillId="0" borderId="5" xfId="12" applyNumberFormat="1" applyFont="1" applyBorder="1" applyAlignment="1"/>
    <xf numFmtId="41" fontId="3" fillId="0" borderId="5" xfId="0" applyNumberFormat="1" applyFont="1" applyBorder="1" applyAlignment="1"/>
    <xf numFmtId="14" fontId="19" fillId="0" borderId="0" xfId="0" applyNumberFormat="1" applyFont="1" applyFill="1" applyBorder="1" applyAlignment="1">
      <alignment horizontal="left"/>
    </xf>
    <xf numFmtId="14" fontId="4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vertical="center"/>
    </xf>
    <xf numFmtId="166" fontId="19" fillId="2" borderId="0" xfId="0" applyNumberFormat="1" applyFont="1" applyFill="1" applyBorder="1" applyAlignment="1">
      <alignment horizontal="left" wrapText="1"/>
    </xf>
    <xf numFmtId="0" fontId="43" fillId="2" borderId="0" xfId="0" applyFont="1" applyFill="1" applyBorder="1" applyAlignment="1">
      <alignment horizontal="left"/>
    </xf>
    <xf numFmtId="0" fontId="50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/>
    </xf>
    <xf numFmtId="166" fontId="26" fillId="2" borderId="0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45" fillId="0" borderId="0" xfId="12" applyFont="1" applyAlignment="1">
      <alignment horizontal="center"/>
    </xf>
    <xf numFmtId="43" fontId="20" fillId="0" borderId="5" xfId="12" applyFont="1" applyFill="1" applyBorder="1" applyAlignment="1">
      <alignment horizontal="center"/>
    </xf>
    <xf numFmtId="43" fontId="20" fillId="0" borderId="5" xfId="12" applyFont="1" applyBorder="1" applyAlignment="1">
      <alignment horizontal="center"/>
    </xf>
    <xf numFmtId="43" fontId="1" fillId="0" borderId="5" xfId="12" applyFont="1" applyBorder="1" applyAlignment="1">
      <alignment horizontal="center"/>
    </xf>
    <xf numFmtId="43" fontId="3" fillId="2" borderId="1" xfId="12" applyFont="1" applyFill="1" applyBorder="1" applyAlignment="1">
      <alignment vertical="center"/>
    </xf>
    <xf numFmtId="43" fontId="3" fillId="2" borderId="0" xfId="12" applyFont="1" applyFill="1" applyAlignment="1">
      <alignment horizontal="left" vertical="center"/>
    </xf>
    <xf numFmtId="43" fontId="3" fillId="2" borderId="0" xfId="12" applyFont="1" applyFill="1" applyAlignment="1">
      <alignment vertical="center"/>
    </xf>
    <xf numFmtId="43" fontId="3" fillId="2" borderId="0" xfId="12" applyFont="1" applyFill="1" applyAlignment="1"/>
    <xf numFmtId="43" fontId="3" fillId="2" borderId="0" xfId="12" applyFont="1" applyFill="1" applyAlignment="1">
      <alignment horizontal="left" vertical="center" indent="5"/>
    </xf>
    <xf numFmtId="43" fontId="3" fillId="2" borderId="0" xfId="12" applyFont="1" applyFill="1" applyBorder="1" applyAlignment="1"/>
    <xf numFmtId="43" fontId="3" fillId="2" borderId="0" xfId="12" applyFont="1" applyFill="1" applyBorder="1" applyAlignment="1">
      <alignment horizontal="left" vertical="center" indent="5"/>
    </xf>
    <xf numFmtId="43" fontId="3" fillId="2" borderId="0" xfId="12" applyFont="1" applyFill="1" applyBorder="1" applyAlignment="1">
      <alignment horizontal="left" vertical="center"/>
    </xf>
    <xf numFmtId="43" fontId="3" fillId="2" borderId="0" xfId="12" applyFont="1" applyFill="1" applyBorder="1" applyAlignment="1">
      <alignment vertical="center"/>
    </xf>
    <xf numFmtId="43" fontId="3" fillId="2" borderId="1" xfId="12" applyFont="1" applyFill="1" applyBorder="1" applyAlignment="1"/>
    <xf numFmtId="43" fontId="4" fillId="2" borderId="1" xfId="12" applyFont="1" applyFill="1" applyBorder="1" applyAlignment="1">
      <alignment vertical="center"/>
    </xf>
    <xf numFmtId="43" fontId="4" fillId="2" borderId="0" xfId="12" applyFont="1" applyFill="1" applyBorder="1" applyAlignment="1">
      <alignment vertical="center"/>
    </xf>
    <xf numFmtId="43" fontId="4" fillId="2" borderId="2" xfId="12" applyFont="1" applyFill="1" applyBorder="1" applyAlignment="1">
      <alignment vertical="center"/>
    </xf>
    <xf numFmtId="43" fontId="6" fillId="2" borderId="0" xfId="12" applyFont="1" applyFill="1" applyBorder="1" applyAlignment="1">
      <alignment horizontal="left" vertical="center"/>
    </xf>
    <xf numFmtId="43" fontId="3" fillId="2" borderId="0" xfId="12" applyFont="1" applyFill="1"/>
    <xf numFmtId="43" fontId="8" fillId="0" borderId="4" xfId="12" applyFont="1" applyBorder="1" applyAlignment="1">
      <alignment horizontal="center"/>
    </xf>
    <xf numFmtId="43" fontId="19" fillId="3" borderId="5" xfId="12" applyFont="1" applyFill="1" applyBorder="1" applyAlignment="1"/>
    <xf numFmtId="43" fontId="3" fillId="0" borderId="5" xfId="12" applyFont="1" applyBorder="1" applyAlignment="1">
      <alignment horizontal="center"/>
    </xf>
    <xf numFmtId="43" fontId="0" fillId="0" borderId="5" xfId="12" applyFont="1" applyBorder="1"/>
    <xf numFmtId="43" fontId="4" fillId="0" borderId="5" xfId="12" applyFont="1" applyBorder="1" applyAlignment="1">
      <alignment horizontal="center"/>
    </xf>
    <xf numFmtId="43" fontId="14" fillId="0" borderId="5" xfId="12" applyFont="1" applyBorder="1"/>
    <xf numFmtId="43" fontId="8" fillId="0" borderId="5" xfId="12" applyFont="1" applyBorder="1" applyAlignment="1">
      <alignment horizontal="center"/>
    </xf>
    <xf numFmtId="43" fontId="28" fillId="0" borderId="5" xfId="12" applyFont="1" applyFill="1" applyBorder="1" applyAlignment="1">
      <alignment horizontal="center" vertical="center"/>
    </xf>
    <xf numFmtId="43" fontId="30" fillId="0" borderId="5" xfId="12" applyFont="1" applyFill="1" applyBorder="1" applyAlignment="1">
      <alignment horizontal="center" vertical="center"/>
    </xf>
    <xf numFmtId="43" fontId="32" fillId="0" borderId="5" xfId="12" applyFont="1" applyFill="1" applyBorder="1" applyAlignment="1">
      <alignment horizontal="center" vertical="center"/>
    </xf>
    <xf numFmtId="43" fontId="7" fillId="0" borderId="5" xfId="12" applyFont="1" applyBorder="1"/>
    <xf numFmtId="43" fontId="9" fillId="0" borderId="5" xfId="12" applyFont="1" applyBorder="1"/>
    <xf numFmtId="43" fontId="4" fillId="0" borderId="5" xfId="12" applyFont="1" applyBorder="1"/>
    <xf numFmtId="43" fontId="0" fillId="0" borderId="0" xfId="12" applyFont="1"/>
    <xf numFmtId="0" fontId="28" fillId="0" borderId="0" xfId="0" applyFont="1" applyFill="1" applyBorder="1" applyAlignment="1">
      <alignment horizontal="right" vertical="center"/>
    </xf>
    <xf numFmtId="43" fontId="21" fillId="0" borderId="5" xfId="12" applyFont="1" applyBorder="1" applyAlignment="1">
      <alignment horizontal="center"/>
    </xf>
    <xf numFmtId="43" fontId="15" fillId="0" borderId="5" xfId="12" applyFont="1" applyBorder="1" applyAlignment="1">
      <alignment horizontal="center"/>
    </xf>
    <xf numFmtId="43" fontId="0" fillId="0" borderId="0" xfId="0" applyNumberFormat="1"/>
    <xf numFmtId="0" fontId="54" fillId="0" borderId="3" xfId="0" applyFont="1" applyFill="1" applyBorder="1" applyAlignment="1"/>
    <xf numFmtId="0" fontId="28" fillId="0" borderId="3" xfId="1" applyFont="1" applyFill="1" applyBorder="1" applyAlignment="1">
      <alignment vertical="center"/>
    </xf>
    <xf numFmtId="43" fontId="20" fillId="0" borderId="5" xfId="12" applyFont="1" applyFill="1" applyBorder="1"/>
    <xf numFmtId="14" fontId="2" fillId="2" borderId="0" xfId="0" applyNumberFormat="1" applyFont="1" applyFill="1" applyAlignment="1">
      <alignment horizontal="left" vertical="center"/>
    </xf>
    <xf numFmtId="43" fontId="9" fillId="0" borderId="5" xfId="2" applyFont="1" applyFill="1" applyBorder="1"/>
    <xf numFmtId="0" fontId="28" fillId="3" borderId="0" xfId="9" applyFont="1" applyFill="1"/>
    <xf numFmtId="0" fontId="15" fillId="0" borderId="5" xfId="0" applyFont="1" applyFill="1" applyBorder="1"/>
    <xf numFmtId="43" fontId="20" fillId="0" borderId="5" xfId="12" applyFont="1" applyFill="1" applyBorder="1" applyAlignment="1">
      <alignment vertical="center"/>
    </xf>
    <xf numFmtId="43" fontId="20" fillId="0" borderId="5" xfId="12" applyFont="1" applyBorder="1" applyAlignment="1"/>
    <xf numFmtId="43" fontId="1" fillId="0" borderId="5" xfId="12" applyFont="1" applyFill="1" applyBorder="1" applyAlignment="1">
      <alignment vertical="center"/>
    </xf>
    <xf numFmtId="43" fontId="20" fillId="0" borderId="5" xfId="12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43" fontId="20" fillId="0" borderId="7" xfId="12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43" fontId="20" fillId="0" borderId="6" xfId="12" applyFont="1" applyFill="1" applyBorder="1" applyAlignment="1">
      <alignment horizontal="center"/>
    </xf>
    <xf numFmtId="43" fontId="20" fillId="0" borderId="6" xfId="12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3" fontId="52" fillId="0" borderId="18" xfId="12" applyFont="1" applyFill="1" applyBorder="1" applyAlignment="1">
      <alignment vertical="center"/>
    </xf>
    <xf numFmtId="43" fontId="52" fillId="0" borderId="19" xfId="12" applyFont="1" applyFill="1" applyBorder="1" applyAlignment="1">
      <alignment vertical="center"/>
    </xf>
    <xf numFmtId="43" fontId="20" fillId="0" borderId="7" xfId="12" applyFont="1" applyBorder="1" applyAlignment="1">
      <alignment vertical="center"/>
    </xf>
    <xf numFmtId="14" fontId="55" fillId="2" borderId="0" xfId="0" applyNumberFormat="1" applyFont="1" applyFill="1" applyAlignment="1">
      <alignment horizontal="center" vertical="center"/>
    </xf>
    <xf numFmtId="0" fontId="41" fillId="0" borderId="3" xfId="0" applyFont="1" applyBorder="1"/>
    <xf numFmtId="0" fontId="15" fillId="0" borderId="3" xfId="0" applyFont="1" applyBorder="1"/>
    <xf numFmtId="0" fontId="34" fillId="0" borderId="24" xfId="0" applyFont="1" applyFill="1" applyBorder="1" applyAlignment="1">
      <alignment horizontal="left" vertical="top" wrapText="1"/>
    </xf>
    <xf numFmtId="43" fontId="20" fillId="0" borderId="26" xfId="12" applyFont="1" applyFill="1" applyBorder="1" applyAlignment="1">
      <alignment horizontal="center"/>
    </xf>
    <xf numFmtId="43" fontId="15" fillId="0" borderId="26" xfId="12" applyFont="1" applyBorder="1"/>
    <xf numFmtId="4" fontId="56" fillId="3" borderId="25" xfId="5" applyNumberFormat="1" applyFont="1" applyFill="1" applyBorder="1" applyAlignment="1">
      <alignment horizontal="right" wrapText="1"/>
    </xf>
    <xf numFmtId="0" fontId="20" fillId="0" borderId="24" xfId="0" applyFont="1" applyFill="1" applyBorder="1"/>
    <xf numFmtId="0" fontId="1" fillId="0" borderId="27" xfId="0" applyFont="1" applyBorder="1"/>
    <xf numFmtId="43" fontId="1" fillId="0" borderId="28" xfId="12" applyFont="1" applyBorder="1" applyAlignment="1">
      <alignment horizontal="center"/>
    </xf>
    <xf numFmtId="0" fontId="20" fillId="0" borderId="29" xfId="0" applyFont="1" applyFill="1" applyBorder="1"/>
    <xf numFmtId="43" fontId="20" fillId="0" borderId="30" xfId="12" applyFont="1" applyBorder="1" applyAlignment="1">
      <alignment horizontal="center"/>
    </xf>
    <xf numFmtId="0" fontId="1" fillId="0" borderId="17" xfId="0" applyFont="1" applyBorder="1"/>
    <xf numFmtId="43" fontId="1" fillId="0" borderId="19" xfId="12" applyFont="1" applyBorder="1" applyAlignment="1">
      <alignment horizontal="center"/>
    </xf>
    <xf numFmtId="4" fontId="42" fillId="0" borderId="3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9" fillId="0" borderId="24" xfId="0" applyFont="1" applyFill="1" applyBorder="1" applyAlignment="1">
      <alignment horizontal="left" vertical="top" wrapText="1"/>
    </xf>
    <xf numFmtId="3" fontId="20" fillId="0" borderId="26" xfId="0" applyNumberFormat="1" applyFont="1" applyBorder="1" applyAlignment="1">
      <alignment horizontal="center"/>
    </xf>
    <xf numFmtId="3" fontId="20" fillId="0" borderId="34" xfId="0" applyNumberFormat="1" applyFont="1" applyFill="1" applyBorder="1" applyAlignment="1">
      <alignment horizontal="center"/>
    </xf>
    <xf numFmtId="43" fontId="1" fillId="0" borderId="25" xfId="12" applyFont="1" applyBorder="1" applyAlignment="1">
      <alignment vertical="center"/>
    </xf>
    <xf numFmtId="171" fontId="57" fillId="3" borderId="5" xfId="13" applyNumberFormat="1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43" fontId="3" fillId="2" borderId="35" xfId="0" applyNumberFormat="1" applyFont="1" applyFill="1" applyBorder="1"/>
    <xf numFmtId="43" fontId="28" fillId="0" borderId="5" xfId="12" applyFont="1" applyBorder="1"/>
    <xf numFmtId="171" fontId="57" fillId="2" borderId="5" xfId="13" applyNumberFormat="1" applyFont="1" applyFill="1" applyBorder="1" applyAlignment="1">
      <alignment vertical="top"/>
    </xf>
    <xf numFmtId="0" fontId="28" fillId="5" borderId="5" xfId="1" applyFont="1" applyFill="1" applyBorder="1" applyAlignment="1">
      <alignment vertical="center"/>
    </xf>
    <xf numFmtId="0" fontId="3" fillId="5" borderId="5" xfId="0" applyFont="1" applyFill="1" applyBorder="1"/>
    <xf numFmtId="43" fontId="28" fillId="5" borderId="5" xfId="12" applyFont="1" applyFill="1" applyBorder="1" applyAlignment="1">
      <alignment horizontal="center" vertical="center"/>
    </xf>
    <xf numFmtId="3" fontId="28" fillId="5" borderId="5" xfId="1" applyNumberFormat="1" applyFont="1" applyFill="1" applyBorder="1" applyAlignment="1">
      <alignment horizontal="center" vertical="center"/>
    </xf>
    <xf numFmtId="0" fontId="0" fillId="5" borderId="0" xfId="0" applyFill="1"/>
    <xf numFmtId="0" fontId="3" fillId="2" borderId="0" xfId="0" applyFont="1" applyFill="1" applyAlignment="1">
      <alignment horizontal="left" vertical="center"/>
    </xf>
    <xf numFmtId="4" fontId="58" fillId="0" borderId="5" xfId="13" applyNumberFormat="1" applyFont="1" applyBorder="1" applyAlignment="1">
      <alignment horizontal="right" vertical="center"/>
    </xf>
    <xf numFmtId="4" fontId="0" fillId="0" borderId="36" xfId="0" applyNumberFormat="1" applyBorder="1"/>
    <xf numFmtId="4" fontId="59" fillId="0" borderId="0" xfId="15" applyNumberFormat="1" applyFont="1" applyBorder="1" applyAlignment="1">
      <alignment horizontal="right"/>
    </xf>
    <xf numFmtId="43" fontId="61" fillId="0" borderId="26" xfId="12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2" borderId="0" xfId="0" applyFont="1" applyFill="1" applyAlignment="1"/>
    <xf numFmtId="0" fontId="29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43" fontId="60" fillId="2" borderId="5" xfId="2" applyNumberFormat="1" applyFont="1" applyFill="1" applyBorder="1"/>
    <xf numFmtId="0" fontId="28" fillId="2" borderId="5" xfId="1" applyFont="1" applyFill="1" applyBorder="1" applyAlignment="1">
      <alignment vertical="center"/>
    </xf>
    <xf numFmtId="43" fontId="0" fillId="2" borderId="5" xfId="12" applyFont="1" applyFill="1" applyBorder="1"/>
    <xf numFmtId="3" fontId="28" fillId="2" borderId="5" xfId="1" applyNumberFormat="1" applyFont="1" applyFill="1" applyBorder="1" applyAlignment="1">
      <alignment horizontal="center" vertical="center"/>
    </xf>
    <xf numFmtId="0" fontId="0" fillId="2" borderId="0" xfId="0" applyFill="1"/>
    <xf numFmtId="43" fontId="32" fillId="6" borderId="5" xfId="12" applyFont="1" applyFill="1" applyBorder="1" applyAlignment="1">
      <alignment horizontal="center" vertical="center"/>
    </xf>
    <xf numFmtId="43" fontId="30" fillId="5" borderId="5" xfId="12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vertical="center"/>
    </xf>
    <xf numFmtId="43" fontId="62" fillId="0" borderId="0" xfId="12" applyFont="1" applyFill="1"/>
    <xf numFmtId="4" fontId="63" fillId="2" borderId="5" xfId="1" applyNumberFormat="1" applyFont="1" applyFill="1" applyBorder="1" applyAlignment="1">
      <alignment horizontal="center" wrapText="1"/>
    </xf>
    <xf numFmtId="43" fontId="28" fillId="0" borderId="0" xfId="12" applyFont="1" applyFill="1" applyBorder="1" applyAlignment="1">
      <alignment horizontal="center" vertical="center"/>
    </xf>
    <xf numFmtId="43" fontId="14" fillId="0" borderId="0" xfId="0" applyNumberFormat="1" applyFont="1" applyBorder="1"/>
    <xf numFmtId="43" fontId="0" fillId="0" borderId="0" xfId="0" applyNumberFormat="1" applyBorder="1"/>
    <xf numFmtId="43" fontId="0" fillId="0" borderId="0" xfId="12" applyFont="1" applyBorder="1"/>
    <xf numFmtId="43" fontId="14" fillId="2" borderId="5" xfId="12" applyFont="1" applyFill="1" applyBorder="1"/>
    <xf numFmtId="4" fontId="64" fillId="0" borderId="0" xfId="0" applyNumberFormat="1" applyFont="1"/>
    <xf numFmtId="43" fontId="41" fillId="0" borderId="5" xfId="12" applyFont="1" applyBorder="1"/>
    <xf numFmtId="43" fontId="0" fillId="0" borderId="3" xfId="12" applyFont="1" applyBorder="1"/>
    <xf numFmtId="171" fontId="57" fillId="3" borderId="0" xfId="13" applyNumberFormat="1" applyFont="1" applyFill="1" applyBorder="1" applyAlignment="1">
      <alignment vertical="top"/>
    </xf>
    <xf numFmtId="171" fontId="65" fillId="2" borderId="5" xfId="13" applyNumberFormat="1" applyFont="1" applyFill="1" applyBorder="1" applyAlignment="1">
      <alignment vertical="top"/>
    </xf>
    <xf numFmtId="171" fontId="0" fillId="0" borderId="0" xfId="0" applyNumberFormat="1"/>
    <xf numFmtId="3" fontId="28" fillId="0" borderId="3" xfId="1" applyNumberFormat="1" applyFont="1" applyFill="1" applyBorder="1" applyAlignment="1">
      <alignment horizontal="center" vertical="center"/>
    </xf>
    <xf numFmtId="43" fontId="14" fillId="0" borderId="0" xfId="12" applyFont="1" applyBorder="1"/>
    <xf numFmtId="0" fontId="34" fillId="2" borderId="5" xfId="0" applyFont="1" applyFill="1" applyBorder="1" applyAlignment="1">
      <alignment horizontal="left" vertical="top" wrapText="1"/>
    </xf>
    <xf numFmtId="170" fontId="0" fillId="2" borderId="5" xfId="13" applyFont="1" applyFill="1" applyBorder="1"/>
    <xf numFmtId="0" fontId="0" fillId="7" borderId="0" xfId="0" applyFill="1"/>
    <xf numFmtId="3" fontId="0" fillId="7" borderId="0" xfId="0" applyNumberFormat="1" applyFill="1"/>
    <xf numFmtId="43" fontId="20" fillId="0" borderId="5" xfId="12" applyFont="1" applyBorder="1" applyAlignment="1">
      <alignment vertical="center"/>
    </xf>
    <xf numFmtId="43" fontId="21" fillId="0" borderId="5" xfId="12" applyFont="1" applyBorder="1" applyAlignment="1">
      <alignment vertical="center"/>
    </xf>
    <xf numFmtId="43" fontId="23" fillId="0" borderId="5" xfId="12" applyFont="1" applyBorder="1" applyAlignment="1">
      <alignment horizontal="center" vertical="center"/>
    </xf>
    <xf numFmtId="43" fontId="0" fillId="5" borderId="0" xfId="12" applyFont="1" applyFill="1"/>
    <xf numFmtId="43" fontId="0" fillId="2" borderId="0" xfId="12" applyFont="1" applyFill="1"/>
    <xf numFmtId="170" fontId="41" fillId="2" borderId="5" xfId="13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3" fontId="1" fillId="0" borderId="21" xfId="12" applyFont="1" applyBorder="1" applyAlignment="1">
      <alignment horizontal="center" vertical="center"/>
    </xf>
    <xf numFmtId="43" fontId="1" fillId="0" borderId="23" xfId="1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6">
    <cellStyle name="Comma_Hoja de trabajo flujo 2007" xfId="7"/>
    <cellStyle name="Millares" xfId="12" builtinId="3"/>
    <cellStyle name="Millares 2" xfId="2"/>
    <cellStyle name="Millares 2 2" xfId="13"/>
    <cellStyle name="Millares 3" xfId="6"/>
    <cellStyle name="Millares 3 2" xfId="5"/>
    <cellStyle name="Millares 4" xfId="11"/>
    <cellStyle name="Millares 5" xfId="10"/>
    <cellStyle name="Millares 7" xfId="14"/>
    <cellStyle name="Millares_29 feb DESEMBOLSO2004" xfId="15"/>
    <cellStyle name="Moneda 2" xfId="3"/>
    <cellStyle name="Normal" xfId="0" builtinId="0"/>
    <cellStyle name="Normal 2" xfId="8"/>
    <cellStyle name="Normal 2 2" xfId="1"/>
    <cellStyle name="Normal 2 2 2" xfId="4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ello/Desktop/ARCHIVO%20SNS/MODELO%20ESTADOS%20FINANCIERO/EEFF%20Digecog%202017-2016%20JARS%20Fin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O%202022/ESTADO%20FINANCIERO%202022/MATRIZ%20DE%20MARZO%20%20NUEVA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"/>
      <sheetName val="ESF"/>
      <sheetName val="ERF"/>
      <sheetName val="ECANP"/>
      <sheetName val="EFE"/>
      <sheetName val="Reg. no monetarios"/>
    </sheetNames>
    <sheetDataSet>
      <sheetData sheetId="0" refreshError="1">
        <row r="2">
          <cell r="G2">
            <v>0</v>
          </cell>
        </row>
        <row r="11">
          <cell r="G11">
            <v>2016</v>
          </cell>
        </row>
        <row r="14">
          <cell r="J14">
            <v>23074685.759999998</v>
          </cell>
          <cell r="M14">
            <v>192226</v>
          </cell>
        </row>
      </sheetData>
      <sheetData sheetId="1" refreshError="1">
        <row r="2">
          <cell r="C2" t="str">
            <v>Entidad Modelo</v>
          </cell>
        </row>
        <row r="65">
          <cell r="C65" t="str">
            <v>Las notas en las páginas 7 a 20 son parte integral de estos Estados Financieros.</v>
          </cell>
        </row>
      </sheetData>
      <sheetData sheetId="2" refreshError="1">
        <row r="4">
          <cell r="C4" t="str">
            <v>Del ejercicio terminado al 31 de diciembre del 2017 y 2016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Comprobacion"/>
      <sheetName val="Est. Situacion F."/>
      <sheetName val="Est. Resultado F."/>
      <sheetName val="ECAMP"/>
      <sheetName val="EST. Flujo Efc"/>
      <sheetName val="Efectivo"/>
      <sheetName val="Cuenta por Cobrar"/>
      <sheetName val="Inventario"/>
      <sheetName val="Mobiliario Eq. Ofc."/>
      <sheetName val="CXP Corto plazo"/>
      <sheetName val="Retenciones y Acum."/>
      <sheetName val="Benef. Empl x p Corto Plazo"/>
      <sheetName val="CXP Largo Plazo"/>
      <sheetName val="Benef. Empl x pagar Larg. Plaz"/>
      <sheetName val="Patrimonio"/>
      <sheetName val="Ingresos"/>
      <sheetName val="Total Gasto"/>
      <sheetName val="Ga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56">
          <cell r="B1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C10" zoomScaleNormal="100" workbookViewId="0">
      <selection activeCell="F29" sqref="F29"/>
    </sheetView>
  </sheetViews>
  <sheetFormatPr baseColWidth="10" defaultColWidth="11.42578125" defaultRowHeight="15"/>
  <cols>
    <col min="1" max="1" width="7.5703125" style="5" hidden="1" customWidth="1"/>
    <col min="2" max="2" width="3.7109375" style="1" hidden="1" customWidth="1"/>
    <col min="3" max="3" width="4.28515625" style="1" customWidth="1"/>
    <col min="4" max="4" width="28" style="1" customWidth="1"/>
    <col min="5" max="5" width="23.5703125" style="1" bestFit="1" customWidth="1"/>
    <col min="6" max="6" width="24.5703125" style="1" bestFit="1" customWidth="1"/>
    <col min="7" max="7" width="3.28515625" style="1" customWidth="1"/>
    <col min="8" max="8" width="13.140625" style="1" hidden="1" customWidth="1"/>
    <col min="9" max="9" width="3.7109375" style="1" customWidth="1"/>
    <col min="10" max="10" width="32.140625" style="1" customWidth="1"/>
    <col min="11" max="11" width="11.42578125" style="4"/>
    <col min="12" max="12" width="28.7109375" style="4" customWidth="1"/>
    <col min="13" max="13" width="20.42578125" style="4" customWidth="1"/>
    <col min="14" max="16384" width="11.42578125" style="4"/>
  </cols>
  <sheetData>
    <row r="1" spans="1:10">
      <c r="C1" s="10"/>
      <c r="D1" s="10" t="s">
        <v>16</v>
      </c>
      <c r="E1" s="10"/>
      <c r="F1" s="10"/>
      <c r="G1" s="10"/>
      <c r="H1" s="10"/>
    </row>
    <row r="2" spans="1:10" ht="15.75">
      <c r="C2" s="362" t="s">
        <v>630</v>
      </c>
      <c r="D2" s="362"/>
      <c r="E2" s="362"/>
      <c r="F2" s="362"/>
      <c r="G2" s="362"/>
      <c r="H2" s="362"/>
    </row>
    <row r="3" spans="1:10" ht="15.75">
      <c r="C3" s="362" t="s">
        <v>646</v>
      </c>
      <c r="D3" s="362"/>
      <c r="E3" s="362"/>
      <c r="F3" s="362"/>
      <c r="G3" s="362"/>
      <c r="H3" s="362"/>
    </row>
    <row r="4" spans="1:10" ht="15" customHeight="1"/>
    <row r="5" spans="1:10" ht="15" customHeight="1">
      <c r="C5" s="362" t="s">
        <v>0</v>
      </c>
      <c r="D5" s="362"/>
      <c r="E5" s="362"/>
      <c r="F5" s="362"/>
      <c r="G5" s="362"/>
      <c r="H5" s="362"/>
    </row>
    <row r="6" spans="1:10">
      <c r="C6" s="10"/>
      <c r="D6" s="263"/>
      <c r="E6" s="283"/>
      <c r="F6" s="10"/>
      <c r="G6" s="10"/>
      <c r="H6" s="10"/>
    </row>
    <row r="7" spans="1:10">
      <c r="C7" s="10"/>
      <c r="D7" s="10"/>
      <c r="E7" s="10"/>
      <c r="F7" s="185">
        <v>2024</v>
      </c>
      <c r="G7" s="186"/>
      <c r="H7" s="185">
        <f>+[1]BC!G11</f>
        <v>2016</v>
      </c>
    </row>
    <row r="8" spans="1:10">
      <c r="A8" s="5" t="s">
        <v>108</v>
      </c>
      <c r="C8" s="187" t="s">
        <v>1</v>
      </c>
      <c r="D8" s="188"/>
      <c r="E8" s="188"/>
      <c r="F8" s="189"/>
      <c r="G8" s="190"/>
      <c r="H8" s="190"/>
    </row>
    <row r="9" spans="1:10">
      <c r="C9" s="187" t="s">
        <v>2</v>
      </c>
      <c r="D9" s="188"/>
      <c r="E9" s="188"/>
      <c r="F9" s="190"/>
      <c r="G9" s="190"/>
      <c r="H9" s="190"/>
    </row>
    <row r="10" spans="1:10">
      <c r="A10" s="5" t="s">
        <v>51</v>
      </c>
      <c r="C10" s="10"/>
      <c r="D10" s="10" t="s">
        <v>103</v>
      </c>
      <c r="E10" s="10"/>
      <c r="F10" s="235">
        <f>+Efectivo!C36</f>
        <v>735289.30099999963</v>
      </c>
      <c r="G10" s="228"/>
      <c r="H10" s="229"/>
    </row>
    <row r="11" spans="1:10" customFormat="1">
      <c r="A11" s="3" t="s">
        <v>52</v>
      </c>
      <c r="B11" s="2"/>
      <c r="C11" s="193"/>
      <c r="D11" s="10" t="s">
        <v>3</v>
      </c>
      <c r="E11" s="10"/>
      <c r="F11" s="230"/>
      <c r="G11" s="231"/>
      <c r="H11" s="230"/>
      <c r="I11" s="2"/>
      <c r="J11" s="2"/>
    </row>
    <row r="12" spans="1:10" customFormat="1">
      <c r="A12" s="3" t="s">
        <v>53</v>
      </c>
      <c r="B12" s="2"/>
      <c r="C12" s="193"/>
      <c r="D12" s="10" t="s">
        <v>4</v>
      </c>
      <c r="E12" s="10"/>
      <c r="F12" s="230"/>
      <c r="G12" s="231"/>
      <c r="H12" s="230"/>
      <c r="I12" s="2"/>
      <c r="J12" s="2"/>
    </row>
    <row r="13" spans="1:10" customFormat="1" ht="15.75" thickBot="1">
      <c r="A13" s="3" t="s">
        <v>54</v>
      </c>
      <c r="B13" s="2"/>
      <c r="C13" s="193"/>
      <c r="D13" s="10" t="s">
        <v>486</v>
      </c>
      <c r="E13" s="10"/>
      <c r="F13" s="307">
        <f>+'Cuenta por Cobrar'!B16</f>
        <v>1805071.8899999997</v>
      </c>
      <c r="G13" s="233"/>
      <c r="H13" s="232"/>
      <c r="I13" s="80"/>
      <c r="J13" s="2"/>
    </row>
    <row r="14" spans="1:10">
      <c r="A14" s="5" t="s">
        <v>55</v>
      </c>
      <c r="C14" s="10"/>
      <c r="D14" s="10" t="s">
        <v>487</v>
      </c>
      <c r="E14" s="10"/>
      <c r="F14" s="235">
        <f>Inventario!B13</f>
        <v>4260796.34</v>
      </c>
      <c r="G14" s="234"/>
      <c r="H14" s="235"/>
      <c r="I14" s="83"/>
    </row>
    <row r="15" spans="1:10" customFormat="1">
      <c r="A15" s="3" t="s">
        <v>56</v>
      </c>
      <c r="B15" s="2"/>
      <c r="C15" s="193"/>
      <c r="D15" s="10" t="s">
        <v>5</v>
      </c>
      <c r="E15" s="10"/>
      <c r="F15" s="308">
        <f>+'Retenciones y Acum.'!B19</f>
        <v>95630.888500000001</v>
      </c>
      <c r="G15" s="233"/>
      <c r="H15" s="232"/>
      <c r="I15" s="84"/>
      <c r="J15" s="2"/>
    </row>
    <row r="16" spans="1:10" customFormat="1">
      <c r="A16" s="3" t="s">
        <v>57</v>
      </c>
      <c r="B16" s="2"/>
      <c r="C16" s="193"/>
      <c r="D16" s="10" t="s">
        <v>6</v>
      </c>
      <c r="E16" s="10"/>
      <c r="F16" s="236">
        <f>'Benef. Empl x p Corto Plazo'!B13</f>
        <v>374800</v>
      </c>
      <c r="G16" s="233"/>
      <c r="H16" s="236"/>
      <c r="I16" s="2"/>
      <c r="J16" s="2"/>
    </row>
    <row r="17" spans="1:13">
      <c r="C17" s="187" t="s">
        <v>7</v>
      </c>
      <c r="D17" s="10"/>
      <c r="E17" s="10"/>
      <c r="F17" s="237">
        <f>SUM(F9:F16)</f>
        <v>7271588.4194999998</v>
      </c>
      <c r="G17" s="234"/>
      <c r="H17" s="237">
        <f>SUM(H9:H16)</f>
        <v>0</v>
      </c>
    </row>
    <row r="18" spans="1:13">
      <c r="C18" s="187"/>
      <c r="D18" s="10"/>
      <c r="E18" s="10"/>
      <c r="F18" s="238"/>
      <c r="G18" s="234"/>
      <c r="H18" s="238"/>
    </row>
    <row r="19" spans="1:13">
      <c r="C19" s="187" t="s">
        <v>8</v>
      </c>
      <c r="D19" s="10"/>
      <c r="E19" s="10"/>
      <c r="F19" s="229"/>
      <c r="G19" s="235"/>
      <c r="H19" s="229"/>
    </row>
    <row r="20" spans="1:13" customFormat="1">
      <c r="A20" s="3" t="s">
        <v>58</v>
      </c>
      <c r="B20" s="2"/>
      <c r="C20" s="193"/>
      <c r="D20" s="10" t="s">
        <v>9</v>
      </c>
      <c r="E20" s="10"/>
      <c r="F20" s="230"/>
      <c r="G20" s="231"/>
      <c r="H20" s="230"/>
      <c r="I20" s="2"/>
      <c r="J20" s="2"/>
    </row>
    <row r="21" spans="1:13" customFormat="1">
      <c r="A21" s="3" t="s">
        <v>59</v>
      </c>
      <c r="B21" s="2"/>
      <c r="C21" s="193"/>
      <c r="D21" s="198" t="s">
        <v>10</v>
      </c>
      <c r="E21" s="198"/>
      <c r="F21" s="232"/>
      <c r="G21" s="233"/>
      <c r="H21" s="232"/>
      <c r="I21" s="2"/>
      <c r="J21" s="2"/>
    </row>
    <row r="22" spans="1:13" customFormat="1">
      <c r="A22" s="3" t="s">
        <v>60</v>
      </c>
      <c r="B22" s="2"/>
      <c r="C22" s="193"/>
      <c r="D22" s="198" t="s">
        <v>11</v>
      </c>
      <c r="E22" s="198"/>
      <c r="F22" s="232"/>
      <c r="G22" s="233"/>
      <c r="H22" s="232"/>
      <c r="I22" s="2"/>
      <c r="J22" s="2"/>
    </row>
    <row r="23" spans="1:13" customFormat="1">
      <c r="A23" s="3" t="s">
        <v>61</v>
      </c>
      <c r="B23" s="2"/>
      <c r="C23" s="193"/>
      <c r="D23" s="198" t="s">
        <v>12</v>
      </c>
      <c r="E23" s="198"/>
      <c r="F23" s="232"/>
      <c r="G23" s="233"/>
      <c r="H23" s="232"/>
      <c r="I23" s="2"/>
      <c r="J23" s="2"/>
    </row>
    <row r="24" spans="1:13">
      <c r="A24" s="5" t="s">
        <v>62</v>
      </c>
      <c r="C24" s="10"/>
      <c r="D24" s="198" t="s">
        <v>489</v>
      </c>
      <c r="E24" s="198"/>
      <c r="F24" s="227">
        <f>+'Balanza Comprobacion'!E13-'Balanza Comprobacion'!F14</f>
        <v>0</v>
      </c>
      <c r="G24" s="234"/>
      <c r="H24" s="235"/>
      <c r="M24" s="183"/>
    </row>
    <row r="25" spans="1:13">
      <c r="A25" s="5" t="s">
        <v>63</v>
      </c>
      <c r="C25" s="10"/>
      <c r="D25" s="198" t="s">
        <v>101</v>
      </c>
      <c r="E25" s="198"/>
      <c r="F25" s="235"/>
      <c r="G25" s="234"/>
      <c r="H25" s="235"/>
      <c r="J25" s="87"/>
      <c r="M25" s="183"/>
    </row>
    <row r="26" spans="1:13" customFormat="1">
      <c r="A26" s="3" t="s">
        <v>64</v>
      </c>
      <c r="B26" s="2"/>
      <c r="C26" s="193"/>
      <c r="D26" s="198" t="s">
        <v>13</v>
      </c>
      <c r="E26" s="198"/>
      <c r="F26" s="232"/>
      <c r="G26" s="233"/>
      <c r="H26" s="232"/>
      <c r="I26" s="1"/>
      <c r="J26" s="1"/>
      <c r="M26" s="55"/>
    </row>
    <row r="27" spans="1:13">
      <c r="C27" s="187" t="s">
        <v>14</v>
      </c>
      <c r="D27" s="10"/>
      <c r="E27" s="10"/>
      <c r="F27" s="237">
        <f>SUM(F20:F26)</f>
        <v>0</v>
      </c>
      <c r="G27" s="234"/>
      <c r="H27" s="237">
        <f>SUM(H20:H26)</f>
        <v>0</v>
      </c>
      <c r="M27" s="183"/>
    </row>
    <row r="28" spans="1:13">
      <c r="C28" s="187"/>
      <c r="D28" s="10"/>
      <c r="E28" s="10"/>
      <c r="F28" s="238"/>
      <c r="G28" s="234"/>
      <c r="H28" s="238"/>
      <c r="M28" s="183"/>
    </row>
    <row r="29" spans="1:13" ht="15.75" thickBot="1">
      <c r="C29" s="187" t="s">
        <v>15</v>
      </c>
      <c r="D29" s="10"/>
      <c r="E29" s="10"/>
      <c r="F29" s="239">
        <f>SUM(F27,F17)</f>
        <v>7271588.4194999998</v>
      </c>
      <c r="G29" s="240"/>
      <c r="H29" s="239">
        <f>SUM(H27,H17)</f>
        <v>0</v>
      </c>
    </row>
    <row r="30" spans="1:13" ht="15.75" thickTop="1">
      <c r="C30" s="10"/>
      <c r="D30" s="10" t="s">
        <v>16</v>
      </c>
      <c r="E30" s="10"/>
      <c r="F30" s="229"/>
      <c r="G30" s="229"/>
      <c r="H30" s="229"/>
    </row>
    <row r="31" spans="1:13">
      <c r="C31" s="187" t="s">
        <v>17</v>
      </c>
      <c r="D31" s="10"/>
      <c r="E31" s="10"/>
      <c r="F31" s="229"/>
      <c r="G31" s="229"/>
      <c r="H31" s="229"/>
    </row>
    <row r="32" spans="1:13">
      <c r="C32" s="187" t="s">
        <v>18</v>
      </c>
      <c r="D32" s="10"/>
      <c r="E32" s="10"/>
      <c r="F32" s="228"/>
      <c r="G32" s="228"/>
      <c r="H32" s="228"/>
    </row>
    <row r="33" spans="1:10" customFormat="1">
      <c r="A33" s="3" t="s">
        <v>65</v>
      </c>
      <c r="B33" s="2"/>
      <c r="C33" s="193"/>
      <c r="D33" s="10" t="s">
        <v>19</v>
      </c>
      <c r="E33" s="10"/>
      <c r="F33" s="230"/>
      <c r="G33" s="241"/>
      <c r="H33" s="230"/>
      <c r="I33" s="2"/>
      <c r="J33" s="2"/>
    </row>
    <row r="34" spans="1:10">
      <c r="A34" s="5" t="s">
        <v>66</v>
      </c>
      <c r="C34" s="10"/>
      <c r="D34" s="10" t="s">
        <v>491</v>
      </c>
      <c r="E34" s="10"/>
      <c r="F34" s="227">
        <f>+'CXP Corto plazo'!B11</f>
        <v>6053025.4100000001</v>
      </c>
      <c r="G34" s="234"/>
      <c r="H34" s="235"/>
    </row>
    <row r="35" spans="1:10" customFormat="1">
      <c r="A35" s="3" t="s">
        <v>67</v>
      </c>
      <c r="B35" s="2"/>
      <c r="C35" s="193"/>
      <c r="D35" s="10" t="s">
        <v>20</v>
      </c>
      <c r="E35" s="10"/>
      <c r="F35" s="232"/>
      <c r="G35" s="233"/>
      <c r="H35" s="232"/>
      <c r="I35" s="2"/>
      <c r="J35" s="2"/>
    </row>
    <row r="36" spans="1:10" customFormat="1">
      <c r="A36" s="3" t="s">
        <v>68</v>
      </c>
      <c r="B36" s="2"/>
      <c r="C36" s="193"/>
      <c r="D36" s="10" t="s">
        <v>21</v>
      </c>
      <c r="E36" s="10"/>
      <c r="F36" s="232"/>
      <c r="G36" s="233"/>
      <c r="H36" s="232"/>
      <c r="I36" s="2"/>
      <c r="J36" s="2"/>
    </row>
    <row r="37" spans="1:10" customFormat="1">
      <c r="A37" s="3" t="s">
        <v>69</v>
      </c>
      <c r="B37" s="2"/>
      <c r="C37" s="193"/>
      <c r="D37" s="10" t="s">
        <v>492</v>
      </c>
      <c r="E37" s="10"/>
      <c r="F37" s="230"/>
      <c r="G37" s="231"/>
      <c r="H37" s="230"/>
      <c r="I37" s="2"/>
      <c r="J37" s="2"/>
    </row>
    <row r="38" spans="1:10" customFormat="1">
      <c r="A38" s="3" t="s">
        <v>70</v>
      </c>
      <c r="B38" s="2"/>
      <c r="C38" s="193"/>
      <c r="D38" s="10" t="s">
        <v>22</v>
      </c>
      <c r="E38" s="10"/>
      <c r="F38" s="230"/>
      <c r="G38" s="231"/>
      <c r="H38" s="230"/>
      <c r="I38" s="2"/>
      <c r="J38" s="2"/>
    </row>
    <row r="39" spans="1:10" customFormat="1">
      <c r="A39" s="3" t="s">
        <v>71</v>
      </c>
      <c r="B39" s="2"/>
      <c r="C39" s="193"/>
      <c r="D39" s="10" t="s">
        <v>493</v>
      </c>
      <c r="E39" s="10"/>
      <c r="F39" s="236"/>
      <c r="G39" s="231"/>
      <c r="H39" s="230"/>
      <c r="I39" s="2"/>
      <c r="J39" s="2"/>
    </row>
    <row r="40" spans="1:10" customFormat="1">
      <c r="A40" s="3" t="s">
        <v>72</v>
      </c>
      <c r="B40" s="2"/>
      <c r="C40" s="193"/>
      <c r="D40" s="10" t="s">
        <v>23</v>
      </c>
      <c r="E40" s="10"/>
      <c r="F40" s="230"/>
      <c r="G40" s="231"/>
      <c r="H40" s="230"/>
      <c r="I40" s="2"/>
      <c r="J40" s="2"/>
    </row>
    <row r="41" spans="1:10" customFormat="1">
      <c r="A41" s="3" t="s">
        <v>74</v>
      </c>
      <c r="B41" s="2"/>
      <c r="C41" s="193"/>
      <c r="D41" s="10" t="s">
        <v>24</v>
      </c>
      <c r="E41" s="10"/>
      <c r="F41" s="236"/>
      <c r="G41" s="233"/>
      <c r="H41" s="232"/>
      <c r="I41" s="2"/>
      <c r="J41" s="2"/>
    </row>
    <row r="42" spans="1:10">
      <c r="C42" s="187" t="s">
        <v>25</v>
      </c>
      <c r="D42" s="10"/>
      <c r="E42" s="10"/>
      <c r="F42" s="238">
        <f>SUM(F33:F41)</f>
        <v>6053025.4100000001</v>
      </c>
      <c r="G42" s="234"/>
      <c r="H42" s="238">
        <f>SUM(H33:H41)</f>
        <v>0</v>
      </c>
    </row>
    <row r="43" spans="1:10">
      <c r="C43" s="187"/>
      <c r="D43" s="10"/>
      <c r="E43" s="10"/>
      <c r="F43" s="238"/>
      <c r="G43" s="234"/>
      <c r="H43" s="235"/>
    </row>
    <row r="44" spans="1:10" customFormat="1">
      <c r="A44" s="3"/>
      <c r="B44" s="2"/>
      <c r="C44" s="201" t="s">
        <v>26</v>
      </c>
      <c r="D44" s="193"/>
      <c r="E44" s="193"/>
      <c r="F44" s="241"/>
      <c r="G44" s="241"/>
      <c r="H44" s="241"/>
      <c r="I44" s="2"/>
      <c r="J44" s="2"/>
    </row>
    <row r="45" spans="1:10" customFormat="1">
      <c r="A45" s="3" t="s">
        <v>75</v>
      </c>
      <c r="B45" s="2"/>
      <c r="C45" s="193"/>
      <c r="D45" s="10" t="s">
        <v>496</v>
      </c>
      <c r="E45" s="10"/>
      <c r="F45" s="227">
        <f>+'CXP Largo Plazo'!B13</f>
        <v>0</v>
      </c>
      <c r="G45" s="231"/>
      <c r="H45" s="230"/>
      <c r="I45" s="2"/>
      <c r="J45" s="2"/>
    </row>
    <row r="46" spans="1:10" customFormat="1">
      <c r="A46" s="3" t="s">
        <v>76</v>
      </c>
      <c r="B46" s="2"/>
      <c r="C46" s="193"/>
      <c r="D46" s="10" t="s">
        <v>27</v>
      </c>
      <c r="E46" s="10"/>
      <c r="F46" s="230"/>
      <c r="G46" s="231"/>
      <c r="H46" s="230"/>
      <c r="I46" s="2"/>
      <c r="J46" s="2"/>
    </row>
    <row r="47" spans="1:10" customFormat="1">
      <c r="A47" s="3" t="s">
        <v>73</v>
      </c>
      <c r="B47" s="2"/>
      <c r="C47" s="193"/>
      <c r="D47" s="10" t="s">
        <v>28</v>
      </c>
      <c r="E47" s="10"/>
      <c r="F47" s="230"/>
      <c r="G47" s="231"/>
      <c r="H47" s="230"/>
      <c r="I47" s="2"/>
      <c r="J47" s="2"/>
    </row>
    <row r="48" spans="1:10" customFormat="1">
      <c r="A48" s="3" t="s">
        <v>77</v>
      </c>
      <c r="B48" s="2"/>
      <c r="C48" s="193"/>
      <c r="D48" s="10" t="s">
        <v>29</v>
      </c>
      <c r="E48" s="10"/>
      <c r="F48" s="230"/>
      <c r="G48" s="231"/>
      <c r="H48" s="230"/>
      <c r="I48" s="2"/>
      <c r="J48" s="2"/>
    </row>
    <row r="49" spans="1:10" customFormat="1">
      <c r="A49" s="3" t="s">
        <v>78</v>
      </c>
      <c r="B49" s="2"/>
      <c r="C49" s="193"/>
      <c r="D49" s="10" t="s">
        <v>497</v>
      </c>
      <c r="E49" s="10"/>
      <c r="F49" s="236"/>
      <c r="G49" s="231"/>
      <c r="H49" s="230"/>
      <c r="I49" s="2"/>
      <c r="J49" s="2"/>
    </row>
    <row r="50" spans="1:10" customFormat="1">
      <c r="A50" s="3" t="s">
        <v>79</v>
      </c>
      <c r="B50" s="2"/>
      <c r="C50" s="193"/>
      <c r="D50" s="10" t="s">
        <v>30</v>
      </c>
      <c r="E50" s="10"/>
      <c r="F50" s="230"/>
      <c r="G50" s="231"/>
      <c r="H50" s="230"/>
      <c r="I50" s="2"/>
      <c r="J50" s="2"/>
    </row>
    <row r="51" spans="1:10" customFormat="1" ht="16.5" customHeight="1">
      <c r="A51" s="3"/>
      <c r="B51" s="2"/>
      <c r="C51" s="201" t="s">
        <v>31</v>
      </c>
      <c r="D51" s="193"/>
      <c r="E51" s="193"/>
      <c r="F51" s="237">
        <f>+F45+F49</f>
        <v>0</v>
      </c>
      <c r="G51" s="233"/>
      <c r="H51" s="235"/>
      <c r="I51" s="2"/>
      <c r="J51" s="2"/>
    </row>
    <row r="52" spans="1:10">
      <c r="C52" s="187" t="s">
        <v>32</v>
      </c>
      <c r="D52" s="10"/>
      <c r="E52" s="10"/>
      <c r="F52" s="238">
        <f>+F42+F51</f>
        <v>6053025.4100000001</v>
      </c>
      <c r="G52" s="240"/>
      <c r="H52" s="237">
        <f>SUM(H42,H51)</f>
        <v>0</v>
      </c>
    </row>
    <row r="53" spans="1:10">
      <c r="C53" s="187"/>
      <c r="D53" s="10"/>
      <c r="E53" s="10"/>
      <c r="F53" s="235"/>
      <c r="G53" s="229"/>
      <c r="H53" s="229"/>
    </row>
    <row r="54" spans="1:10">
      <c r="C54" s="187" t="s">
        <v>607</v>
      </c>
      <c r="D54" s="10"/>
      <c r="E54" s="10"/>
      <c r="F54" s="229"/>
      <c r="G54" s="229"/>
      <c r="H54" s="229"/>
    </row>
    <row r="55" spans="1:10" customFormat="1">
      <c r="A55" s="3" t="s">
        <v>80</v>
      </c>
      <c r="B55" s="2"/>
      <c r="C55" s="201"/>
      <c r="D55" s="10" t="s">
        <v>356</v>
      </c>
      <c r="E55" s="10"/>
      <c r="F55" s="230">
        <f>F29-F52-F57</f>
        <v>1056130.8402488008</v>
      </c>
      <c r="G55" s="231"/>
      <c r="H55" s="230"/>
      <c r="I55" s="2"/>
      <c r="J55" s="2"/>
    </row>
    <row r="56" spans="1:10" customFormat="1">
      <c r="A56" s="3" t="s">
        <v>81</v>
      </c>
      <c r="B56" s="2"/>
      <c r="C56" s="193"/>
      <c r="D56" s="10" t="s">
        <v>33</v>
      </c>
      <c r="E56" s="10"/>
      <c r="F56" s="230"/>
      <c r="G56" s="231"/>
      <c r="H56" s="230"/>
      <c r="I56" s="2"/>
      <c r="J56" s="2"/>
    </row>
    <row r="57" spans="1:10">
      <c r="A57" s="5" t="s">
        <v>82</v>
      </c>
      <c r="C57" s="10"/>
      <c r="D57" s="10" t="s">
        <v>104</v>
      </c>
      <c r="E57" s="10"/>
      <c r="F57" s="227">
        <f>+'Est. Resultado F.'!F29</f>
        <v>162432.16925119888</v>
      </c>
      <c r="G57" s="228"/>
      <c r="H57" s="229"/>
    </row>
    <row r="58" spans="1:10">
      <c r="A58" s="5" t="s">
        <v>83</v>
      </c>
      <c r="C58" s="10"/>
      <c r="D58" s="10" t="s">
        <v>106</v>
      </c>
      <c r="E58" s="10"/>
      <c r="F58" s="227"/>
      <c r="G58" s="228"/>
      <c r="H58" s="227"/>
    </row>
    <row r="59" spans="1:10" customFormat="1">
      <c r="A59" s="3" t="s">
        <v>84</v>
      </c>
      <c r="B59" s="2"/>
      <c r="C59" s="193"/>
      <c r="D59" s="10" t="s">
        <v>34</v>
      </c>
      <c r="E59" s="10"/>
      <c r="F59" s="235"/>
      <c r="G59" s="231"/>
      <c r="H59" s="235"/>
      <c r="I59" s="2"/>
      <c r="J59" s="2"/>
    </row>
    <row r="60" spans="1:10">
      <c r="C60" s="187" t="s">
        <v>35</v>
      </c>
      <c r="D60" s="10"/>
      <c r="E60" s="10"/>
      <c r="F60" s="237">
        <f>+F55+F57+F58</f>
        <v>1218563.0094999997</v>
      </c>
      <c r="G60" s="240"/>
      <c r="H60" s="237"/>
    </row>
    <row r="61" spans="1:10">
      <c r="C61" s="187"/>
      <c r="D61" s="10"/>
      <c r="E61" s="10"/>
      <c r="F61" s="229"/>
      <c r="G61" s="229"/>
      <c r="H61" s="229"/>
    </row>
    <row r="62" spans="1:10" ht="15.75" thickBot="1">
      <c r="C62" s="187" t="s">
        <v>102</v>
      </c>
      <c r="D62" s="10"/>
      <c r="E62" s="10"/>
      <c r="F62" s="239">
        <f>+F52+F60</f>
        <v>7271588.4194999998</v>
      </c>
      <c r="G62" s="229"/>
      <c r="H62" s="239">
        <f>+H52+H60</f>
        <v>0</v>
      </c>
      <c r="J62" s="73">
        <f>+F29-F62</f>
        <v>0</v>
      </c>
    </row>
    <row r="63" spans="1:10" ht="15.75" thickTop="1">
      <c r="C63" s="187"/>
      <c r="D63" s="10"/>
      <c r="E63" s="10"/>
      <c r="F63" s="238"/>
      <c r="G63" s="229"/>
      <c r="H63" s="238"/>
    </row>
    <row r="64" spans="1:10">
      <c r="C64" s="10"/>
      <c r="D64" s="10"/>
      <c r="E64" s="10"/>
      <c r="F64" s="191"/>
      <c r="G64" s="10"/>
      <c r="H64" s="191"/>
      <c r="J64" s="73"/>
    </row>
    <row r="65" spans="3:8">
      <c r="C65" s="363"/>
      <c r="D65" s="363"/>
      <c r="E65" s="363"/>
      <c r="F65" s="363"/>
      <c r="G65" s="363"/>
      <c r="H65" s="363"/>
    </row>
    <row r="66" spans="3:8">
      <c r="C66" s="10"/>
      <c r="D66" s="187"/>
      <c r="E66" s="187"/>
      <c r="F66" s="10"/>
      <c r="G66" s="10"/>
      <c r="H66" s="10"/>
    </row>
    <row r="67" spans="3:8">
      <c r="C67" s="10"/>
      <c r="D67" s="10"/>
      <c r="E67" s="10"/>
      <c r="F67" s="202"/>
      <c r="G67" s="202"/>
      <c r="H67" s="202"/>
    </row>
    <row r="68" spans="3:8">
      <c r="D68" s="220" t="s">
        <v>633</v>
      </c>
      <c r="E68" s="220"/>
      <c r="F68" s="220" t="s">
        <v>634</v>
      </c>
    </row>
    <row r="69" spans="3:8">
      <c r="D69" s="69" t="s">
        <v>623</v>
      </c>
      <c r="E69" s="113"/>
      <c r="F69" s="69" t="s">
        <v>622</v>
      </c>
      <c r="H69" s="8"/>
    </row>
    <row r="70" spans="3:8">
      <c r="D70" s="187"/>
      <c r="E70" s="187"/>
      <c r="F70" s="10"/>
    </row>
    <row r="71" spans="3:8">
      <c r="D71" s="219"/>
      <c r="E71" s="220" t="s">
        <v>635</v>
      </c>
      <c r="F71" s="221"/>
      <c r="H71" s="73"/>
    </row>
    <row r="72" spans="3:8">
      <c r="D72" s="101"/>
      <c r="E72" s="69" t="s">
        <v>621</v>
      </c>
      <c r="F72" s="222"/>
    </row>
  </sheetData>
  <mergeCells count="4">
    <mergeCell ref="C2:H2"/>
    <mergeCell ref="C3:H3"/>
    <mergeCell ref="C5:H5"/>
    <mergeCell ref="C65:H6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opLeftCell="A4" workbookViewId="0">
      <selection activeCell="B12" sqref="B12"/>
    </sheetView>
  </sheetViews>
  <sheetFormatPr baseColWidth="10" defaultColWidth="10.7109375" defaultRowHeight="15"/>
  <cols>
    <col min="1" max="1" width="41" bestFit="1" customWidth="1"/>
    <col min="2" max="2" width="48.28515625" customWidth="1"/>
    <col min="3" max="3" width="12.7109375" bestFit="1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639</v>
      </c>
      <c r="B2" s="380"/>
    </row>
    <row r="3" spans="1:6" ht="15.75">
      <c r="A3" s="362" t="s">
        <v>650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640</v>
      </c>
      <c r="B4" s="380"/>
    </row>
    <row r="5" spans="1:6" ht="18.75">
      <c r="A5" s="59"/>
      <c r="B5" s="59"/>
    </row>
    <row r="6" spans="1:6" ht="15.75">
      <c r="B6" s="37"/>
    </row>
    <row r="7" spans="1:6" ht="15.75">
      <c r="B7" s="37"/>
    </row>
    <row r="8" spans="1:6" ht="15" customHeight="1">
      <c r="A8" s="381" t="s">
        <v>138</v>
      </c>
      <c r="B8" s="377" t="s">
        <v>422</v>
      </c>
    </row>
    <row r="9" spans="1:6" ht="15" customHeight="1">
      <c r="A9" s="382"/>
      <c r="B9" s="378"/>
    </row>
    <row r="10" spans="1:6" ht="15.75" customHeight="1">
      <c r="A10" s="383"/>
      <c r="B10" s="379"/>
    </row>
    <row r="11" spans="1:6" ht="15.75">
      <c r="A11" s="65" t="s">
        <v>495</v>
      </c>
      <c r="B11" s="361">
        <v>6053025.4100000001</v>
      </c>
    </row>
    <row r="12" spans="1:6" ht="15" customHeight="1">
      <c r="A12" s="38" t="s">
        <v>616</v>
      </c>
      <c r="B12" s="242">
        <f>+B11</f>
        <v>6053025.4100000001</v>
      </c>
    </row>
    <row r="14" spans="1:6" ht="15" customHeight="1">
      <c r="C14" s="23"/>
    </row>
    <row r="18" spans="2:2">
      <c r="B18" s="255"/>
    </row>
  </sheetData>
  <mergeCells count="6">
    <mergeCell ref="A1:F1"/>
    <mergeCell ref="B8:B10"/>
    <mergeCell ref="A2:B2"/>
    <mergeCell ref="A4:B4"/>
    <mergeCell ref="A8:A10"/>
    <mergeCell ref="A3:F3"/>
  </mergeCells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9"/>
  <sheetViews>
    <sheetView topLeftCell="A7" workbookViewId="0">
      <selection activeCell="D14" sqref="D14"/>
    </sheetView>
  </sheetViews>
  <sheetFormatPr baseColWidth="10" defaultColWidth="10.7109375" defaultRowHeight="15"/>
  <cols>
    <col min="1" max="1" width="48" customWidth="1"/>
    <col min="2" max="2" width="17" bestFit="1" customWidth="1"/>
    <col min="4" max="4" width="12.7109375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641</v>
      </c>
      <c r="B2" s="380"/>
    </row>
    <row r="3" spans="1:6" ht="15.75">
      <c r="A3" s="362" t="s">
        <v>648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5" spans="1:6" ht="15.75">
      <c r="B5" s="37"/>
    </row>
    <row r="6" spans="1:6" ht="15.75">
      <c r="B6" s="37"/>
    </row>
    <row r="7" spans="1:6" ht="15.75">
      <c r="B7" s="37"/>
    </row>
    <row r="8" spans="1:6">
      <c r="A8" s="381" t="s">
        <v>138</v>
      </c>
      <c r="B8" s="377" t="s">
        <v>422</v>
      </c>
    </row>
    <row r="9" spans="1:6">
      <c r="A9" s="382"/>
      <c r="B9" s="378"/>
    </row>
    <row r="10" spans="1:6" ht="15.75" customHeight="1">
      <c r="A10" s="383"/>
      <c r="B10" s="379"/>
    </row>
    <row r="11" spans="1:6" ht="15.75">
      <c r="A11" s="67" t="s">
        <v>353</v>
      </c>
      <c r="B11" s="257"/>
    </row>
    <row r="12" spans="1:6" ht="15.75">
      <c r="A12" s="67" t="s">
        <v>354</v>
      </c>
      <c r="B12" s="264">
        <v>94353.088499999998</v>
      </c>
    </row>
    <row r="13" spans="1:6" ht="15.75">
      <c r="A13" s="20" t="s">
        <v>352</v>
      </c>
      <c r="B13" s="258">
        <v>1277.8000000000002</v>
      </c>
    </row>
    <row r="14" spans="1:6" ht="15.75">
      <c r="A14" s="20" t="s">
        <v>355</v>
      </c>
      <c r="B14" s="258"/>
    </row>
    <row r="15" spans="1:6" ht="15.75">
      <c r="A15" s="20" t="s">
        <v>498</v>
      </c>
      <c r="B15" s="225"/>
    </row>
    <row r="16" spans="1:6" ht="15.75">
      <c r="A16" s="20" t="s">
        <v>351</v>
      </c>
      <c r="B16" s="225"/>
    </row>
    <row r="17" spans="1:6" ht="15.75">
      <c r="A17" s="154" t="s">
        <v>597</v>
      </c>
      <c r="B17" s="225"/>
    </row>
    <row r="18" spans="1:6" ht="15.75">
      <c r="A18" s="154" t="s">
        <v>598</v>
      </c>
      <c r="B18" s="225"/>
      <c r="D18" s="255"/>
    </row>
    <row r="19" spans="1:6" ht="15.75">
      <c r="A19" s="58" t="s">
        <v>617</v>
      </c>
      <c r="B19" s="248">
        <f>SUM(B12:B18)</f>
        <v>95630.888500000001</v>
      </c>
      <c r="D19" s="255"/>
    </row>
    <row r="20" spans="1:6">
      <c r="D20" s="255"/>
    </row>
    <row r="21" spans="1:6">
      <c r="D21" s="259"/>
    </row>
    <row r="23" spans="1:6">
      <c r="D23" s="259"/>
    </row>
    <row r="24" spans="1:6">
      <c r="B24" s="255"/>
    </row>
    <row r="25" spans="1:6">
      <c r="B25" s="255"/>
    </row>
    <row r="26" spans="1:6">
      <c r="B26" s="255"/>
    </row>
    <row r="27" spans="1:6">
      <c r="B27" s="259"/>
      <c r="F27" s="259"/>
    </row>
    <row r="28" spans="1:6">
      <c r="B28" s="259"/>
    </row>
    <row r="29" spans="1:6">
      <c r="B29" s="259"/>
    </row>
  </sheetData>
  <mergeCells count="6">
    <mergeCell ref="A1:F1"/>
    <mergeCell ref="A8:A10"/>
    <mergeCell ref="B8:B10"/>
    <mergeCell ref="A2:B2"/>
    <mergeCell ref="A4:B4"/>
    <mergeCell ref="A3:F3"/>
  </mergeCells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3"/>
  <sheetViews>
    <sheetView view="pageBreakPreview" zoomScale="130" zoomScaleNormal="100" zoomScaleSheetLayoutView="130" workbookViewId="0">
      <selection activeCell="B11" sqref="B11"/>
    </sheetView>
  </sheetViews>
  <sheetFormatPr baseColWidth="10" defaultColWidth="10.7109375" defaultRowHeight="15"/>
  <cols>
    <col min="1" max="1" width="56.140625" customWidth="1"/>
    <col min="2" max="2" width="24.85546875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618</v>
      </c>
      <c r="B2" s="380"/>
    </row>
    <row r="3" spans="1:6" ht="15.75">
      <c r="A3" s="362" t="s">
        <v>648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5" spans="1:6" ht="15.75">
      <c r="A5" s="11"/>
      <c r="B5" s="37"/>
    </row>
    <row r="6" spans="1:6" ht="15.75">
      <c r="A6" s="11"/>
      <c r="B6" s="37"/>
    </row>
    <row r="7" spans="1:6">
      <c r="A7" s="381" t="s">
        <v>138</v>
      </c>
      <c r="B7" s="377" t="s">
        <v>422</v>
      </c>
    </row>
    <row r="8" spans="1:6">
      <c r="A8" s="382"/>
      <c r="B8" s="378"/>
    </row>
    <row r="9" spans="1:6">
      <c r="A9" s="383"/>
      <c r="B9" s="379"/>
    </row>
    <row r="10" spans="1:6" ht="15.75">
      <c r="A10" s="67" t="s">
        <v>358</v>
      </c>
      <c r="B10" s="168"/>
    </row>
    <row r="11" spans="1:6">
      <c r="A11" s="41" t="s">
        <v>357</v>
      </c>
      <c r="B11" s="317">
        <v>374800</v>
      </c>
    </row>
    <row r="12" spans="1:6" ht="15.75">
      <c r="A12" s="41" t="s">
        <v>359</v>
      </c>
      <c r="B12" s="27"/>
    </row>
    <row r="13" spans="1:6" ht="15.75">
      <c r="A13" s="38" t="s">
        <v>619</v>
      </c>
      <c r="B13" s="39">
        <f>+B10+B11+B12</f>
        <v>374800</v>
      </c>
    </row>
  </sheetData>
  <mergeCells count="6">
    <mergeCell ref="A1:F1"/>
    <mergeCell ref="A7:A9"/>
    <mergeCell ref="B7:B9"/>
    <mergeCell ref="A2:B2"/>
    <mergeCell ref="A4:B4"/>
    <mergeCell ref="A3:F3"/>
  </mergeCells>
  <pageMargins left="0.7" right="0.7" top="0.75" bottom="0.75" header="0.3" footer="0.3"/>
  <pageSetup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F22"/>
  <sheetViews>
    <sheetView workbookViewId="0">
      <selection activeCell="A3" sqref="A3:F3"/>
    </sheetView>
  </sheetViews>
  <sheetFormatPr baseColWidth="10" defaultColWidth="10.7109375" defaultRowHeight="15"/>
  <cols>
    <col min="1" max="1" width="44.28515625" customWidth="1"/>
    <col min="2" max="2" width="43.140625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605</v>
      </c>
      <c r="B2" s="380"/>
    </row>
    <row r="3" spans="1:6" ht="15.75">
      <c r="A3" s="362" t="s">
        <v>648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5" spans="1:6" ht="18.75">
      <c r="A5" s="60"/>
      <c r="B5" s="60"/>
    </row>
    <row r="6" spans="1:6" ht="15.75">
      <c r="B6" s="37"/>
    </row>
    <row r="7" spans="1:6" ht="15.75">
      <c r="B7" s="37"/>
    </row>
    <row r="8" spans="1:6">
      <c r="A8" s="381" t="s">
        <v>138</v>
      </c>
      <c r="B8" s="377" t="s">
        <v>422</v>
      </c>
    </row>
    <row r="9" spans="1:6">
      <c r="A9" s="382"/>
      <c r="B9" s="378"/>
    </row>
    <row r="10" spans="1:6">
      <c r="A10" s="383"/>
      <c r="B10" s="379"/>
    </row>
    <row r="11" spans="1:6" ht="15.75">
      <c r="A11" s="65" t="s">
        <v>494</v>
      </c>
      <c r="B11" s="243"/>
    </row>
    <row r="12" spans="1:6" ht="15.75" hidden="1">
      <c r="A12" s="66"/>
      <c r="B12" s="36"/>
    </row>
    <row r="13" spans="1:6" ht="15.75">
      <c r="A13" s="38" t="s">
        <v>614</v>
      </c>
      <c r="B13" s="242">
        <f>SUM(B11:B12)</f>
        <v>0</v>
      </c>
    </row>
    <row r="21" spans="2:2">
      <c r="B21" s="255"/>
    </row>
    <row r="22" spans="2:2">
      <c r="B22" s="255"/>
    </row>
  </sheetData>
  <mergeCells count="6">
    <mergeCell ref="A1:F1"/>
    <mergeCell ref="A2:B2"/>
    <mergeCell ref="A4:B4"/>
    <mergeCell ref="A8:A10"/>
    <mergeCell ref="B8:B10"/>
    <mergeCell ref="A3:F3"/>
  </mergeCells>
  <pageMargins left="0.7" right="0.7" top="0.75" bottom="0.75" header="0.3" footer="0.3"/>
  <pageSetup fitToHeight="0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3"/>
  <sheetViews>
    <sheetView workbookViewId="0">
      <selection activeCell="A3" sqref="A3:F3"/>
    </sheetView>
  </sheetViews>
  <sheetFormatPr baseColWidth="10" defaultColWidth="10.7109375" defaultRowHeight="15"/>
  <cols>
    <col min="1" max="1" width="46.85546875" customWidth="1"/>
    <col min="2" max="2" width="22.7109375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606</v>
      </c>
      <c r="B2" s="380"/>
    </row>
    <row r="3" spans="1:6" ht="15.75">
      <c r="A3" s="362" t="s">
        <v>648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5" spans="1:6" ht="15.75">
      <c r="A5" s="11"/>
      <c r="B5" s="37"/>
    </row>
    <row r="6" spans="1:6" ht="15.75">
      <c r="A6" s="11"/>
      <c r="B6" s="37"/>
    </row>
    <row r="7" spans="1:6">
      <c r="A7" s="381" t="s">
        <v>138</v>
      </c>
      <c r="B7" s="377" t="s">
        <v>422</v>
      </c>
    </row>
    <row r="8" spans="1:6">
      <c r="A8" s="382"/>
      <c r="B8" s="378"/>
    </row>
    <row r="9" spans="1:6">
      <c r="A9" s="383"/>
      <c r="B9" s="379"/>
    </row>
    <row r="10" spans="1:6" ht="15.75">
      <c r="A10" s="67" t="s">
        <v>358</v>
      </c>
      <c r="B10" s="138"/>
    </row>
    <row r="11" spans="1:6" ht="15.75">
      <c r="A11" s="41" t="s">
        <v>357</v>
      </c>
      <c r="B11" s="22"/>
    </row>
    <row r="12" spans="1:6" ht="15.75">
      <c r="A12" s="41" t="s">
        <v>359</v>
      </c>
      <c r="B12" s="22"/>
    </row>
    <row r="13" spans="1:6" ht="17.25">
      <c r="A13" s="38" t="s">
        <v>615</v>
      </c>
      <c r="B13" s="207">
        <f>+B10+B11+B12</f>
        <v>0</v>
      </c>
    </row>
  </sheetData>
  <mergeCells count="6">
    <mergeCell ref="A1:F1"/>
    <mergeCell ref="A2:B2"/>
    <mergeCell ref="A4:B4"/>
    <mergeCell ref="A7:A9"/>
    <mergeCell ref="B7:B9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4"/>
  <sheetViews>
    <sheetView workbookViewId="0">
      <selection activeCell="E9" sqref="E9"/>
    </sheetView>
  </sheetViews>
  <sheetFormatPr baseColWidth="10" defaultColWidth="10.7109375" defaultRowHeight="15"/>
  <cols>
    <col min="1" max="1" width="55.7109375" customWidth="1"/>
    <col min="2" max="2" width="18.42578125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608</v>
      </c>
      <c r="B2" s="380"/>
    </row>
    <row r="3" spans="1:6" ht="15.75">
      <c r="A3" s="362" t="s">
        <v>650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5" spans="1:6" ht="15.75">
      <c r="B5" s="37"/>
    </row>
    <row r="6" spans="1:6" ht="15.75">
      <c r="B6" s="37"/>
    </row>
    <row r="7" spans="1:6" ht="15.75">
      <c r="B7" s="37"/>
    </row>
    <row r="8" spans="1:6">
      <c r="A8" s="394" t="s">
        <v>138</v>
      </c>
      <c r="B8" s="377" t="s">
        <v>422</v>
      </c>
    </row>
    <row r="9" spans="1:6">
      <c r="A9" s="395"/>
      <c r="B9" s="378"/>
    </row>
    <row r="10" spans="1:6">
      <c r="A10" s="396"/>
      <c r="B10" s="379"/>
    </row>
    <row r="11" spans="1:6" ht="15.75">
      <c r="A11" s="93" t="s">
        <v>163</v>
      </c>
      <c r="B11" s="208">
        <f>+'Est. Situacion F.'!F55</f>
        <v>1056130.8402488008</v>
      </c>
    </row>
    <row r="12" spans="1:6" ht="15.75">
      <c r="A12" s="40" t="s">
        <v>161</v>
      </c>
      <c r="B12" s="208">
        <f>+'Est. Situacion F.'!F57</f>
        <v>162432.16925119888</v>
      </c>
    </row>
    <row r="13" spans="1:6" ht="15.75">
      <c r="A13" s="94" t="s">
        <v>162</v>
      </c>
      <c r="B13" s="208"/>
    </row>
    <row r="14" spans="1:6" ht="15.75">
      <c r="A14" s="38" t="s">
        <v>620</v>
      </c>
      <c r="B14" s="39"/>
    </row>
  </sheetData>
  <mergeCells count="6">
    <mergeCell ref="A1:F1"/>
    <mergeCell ref="A8:A10"/>
    <mergeCell ref="B8:B10"/>
    <mergeCell ref="A2:B2"/>
    <mergeCell ref="A4:B4"/>
    <mergeCell ref="A3:F3"/>
  </mergeCells>
  <pageMargins left="0.7" right="0.7" top="0.75" bottom="0.75" header="0.3" footer="0.3"/>
  <pageSetup fitToHeight="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workbookViewId="0">
      <selection activeCell="B9" sqref="B9"/>
    </sheetView>
  </sheetViews>
  <sheetFormatPr baseColWidth="10" defaultColWidth="10.7109375" defaultRowHeight="15"/>
  <cols>
    <col min="1" max="1" width="70.85546875" customWidth="1"/>
    <col min="2" max="2" width="19.140625" customWidth="1"/>
    <col min="4" max="4" width="11.7109375" bestFit="1" customWidth="1"/>
    <col min="6" max="6" width="11.5703125" bestFit="1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609</v>
      </c>
      <c r="B2" s="380"/>
    </row>
    <row r="3" spans="1:6" ht="15.75">
      <c r="A3" s="362" t="s">
        <v>652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7" spans="1:6">
      <c r="A7" s="397" t="s">
        <v>164</v>
      </c>
      <c r="B7" s="377" t="s">
        <v>422</v>
      </c>
    </row>
    <row r="8" spans="1:6">
      <c r="A8" s="398"/>
      <c r="B8" s="378"/>
    </row>
    <row r="9" spans="1:6" ht="15.75">
      <c r="A9" s="63" t="s">
        <v>134</v>
      </c>
      <c r="B9" s="344">
        <v>1502151.9100000001</v>
      </c>
    </row>
    <row r="10" spans="1:6" ht="15.75">
      <c r="A10" s="95" t="s">
        <v>168</v>
      </c>
      <c r="B10" s="226">
        <f>+B9</f>
        <v>1502151.9100000001</v>
      </c>
    </row>
    <row r="11" spans="1:6" ht="15.75">
      <c r="A11" s="12"/>
      <c r="B11" s="98"/>
      <c r="C11" s="12"/>
      <c r="D11" s="12"/>
    </row>
    <row r="12" spans="1:6" ht="15.75">
      <c r="A12" s="97" t="s">
        <v>166</v>
      </c>
      <c r="B12" s="133" t="s">
        <v>422</v>
      </c>
    </row>
    <row r="13" spans="1:6" ht="15.75">
      <c r="A13" s="127" t="s">
        <v>165</v>
      </c>
      <c r="B13" s="282"/>
    </row>
    <row r="14" spans="1:6" ht="15.75">
      <c r="A14" s="62" t="s">
        <v>130</v>
      </c>
      <c r="B14" s="244"/>
    </row>
    <row r="15" spans="1:6" ht="15.75">
      <c r="A15" s="62" t="s">
        <v>131</v>
      </c>
      <c r="B15" s="244"/>
    </row>
    <row r="16" spans="1:6" s="333" customFormat="1" ht="15.75">
      <c r="A16" s="352" t="s">
        <v>349</v>
      </c>
      <c r="B16" s="353">
        <v>0</v>
      </c>
    </row>
    <row r="17" spans="1:6" ht="15.75">
      <c r="A17" s="62" t="s">
        <v>348</v>
      </c>
      <c r="B17" s="244"/>
    </row>
    <row r="18" spans="1:6" ht="15.75">
      <c r="A18" s="62" t="s">
        <v>132</v>
      </c>
      <c r="B18" s="244"/>
    </row>
    <row r="19" spans="1:6" ht="15.75">
      <c r="A19" s="62" t="s">
        <v>350</v>
      </c>
      <c r="B19" s="244"/>
    </row>
    <row r="20" spans="1:6" ht="15.75">
      <c r="A20" s="62" t="s">
        <v>347</v>
      </c>
      <c r="B20" s="244"/>
    </row>
    <row r="21" spans="1:6" ht="15.75">
      <c r="A21" s="63" t="s">
        <v>135</v>
      </c>
      <c r="B21" s="245"/>
    </row>
    <row r="22" spans="1:6" ht="15.75">
      <c r="A22" s="63" t="s">
        <v>342</v>
      </c>
      <c r="B22" s="318">
        <v>999989.86</v>
      </c>
    </row>
    <row r="23" spans="1:6" ht="15.75">
      <c r="A23" s="62" t="s">
        <v>469</v>
      </c>
      <c r="B23" s="244"/>
    </row>
    <row r="24" spans="1:6" ht="15.75">
      <c r="A24" s="63" t="s">
        <v>472</v>
      </c>
      <c r="B24" s="244"/>
    </row>
    <row r="25" spans="1:6" ht="18.75">
      <c r="A25" s="96" t="s">
        <v>168</v>
      </c>
      <c r="B25" s="246">
        <f>SUM(B13:B24)</f>
        <v>999989.86</v>
      </c>
    </row>
    <row r="26" spans="1:6" ht="18.75">
      <c r="A26" s="96" t="s">
        <v>109</v>
      </c>
      <c r="B26" s="246">
        <f>+B10+B25</f>
        <v>2502141.77</v>
      </c>
    </row>
    <row r="27" spans="1:6">
      <c r="B27" s="23"/>
      <c r="E27" s="259"/>
    </row>
    <row r="28" spans="1:6">
      <c r="B28" s="255"/>
      <c r="D28" s="55"/>
    </row>
    <row r="29" spans="1:6">
      <c r="F29" s="259"/>
    </row>
    <row r="33" spans="2:2">
      <c r="B33" s="259"/>
    </row>
  </sheetData>
  <protectedRanges>
    <protectedRange algorithmName="SHA-512" hashValue="ZAfGeYA5VbL0gG93akD1xexJu2rI3UXxHwEtGuh6c0glGlh5rE1RHQPZZ54q7AqVc1jO4jlchft9pel46vZT4g==" saltValue="JJI+A7ZZczdDIztssZc9Vg==" spinCount="100000" sqref="B9" name="Rango1_1"/>
  </protectedRanges>
  <mergeCells count="6">
    <mergeCell ref="A1:F1"/>
    <mergeCell ref="A2:B2"/>
    <mergeCell ref="A4:B4"/>
    <mergeCell ref="A7:A8"/>
    <mergeCell ref="B7:B8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37" workbookViewId="0">
      <selection activeCell="B47" sqref="B47"/>
    </sheetView>
  </sheetViews>
  <sheetFormatPr baseColWidth="10" defaultColWidth="10.7109375" defaultRowHeight="15"/>
  <cols>
    <col min="1" max="1" width="63.140625" customWidth="1"/>
    <col min="2" max="2" width="27.28515625" customWidth="1"/>
    <col min="3" max="3" width="11.5703125" bestFit="1" customWidth="1"/>
    <col min="4" max="4" width="13.140625" bestFit="1" customWidth="1"/>
  </cols>
  <sheetData>
    <row r="1" spans="1:5" ht="15.75">
      <c r="A1" s="362" t="s">
        <v>630</v>
      </c>
      <c r="B1" s="362"/>
      <c r="C1" s="362"/>
      <c r="D1" s="362"/>
      <c r="E1" s="362"/>
    </row>
    <row r="2" spans="1:5" ht="15.75">
      <c r="A2" s="364" t="s">
        <v>642</v>
      </c>
      <c r="B2" s="364"/>
    </row>
    <row r="3" spans="1:5" ht="15.75">
      <c r="A3" s="362" t="s">
        <v>648</v>
      </c>
      <c r="B3" s="362"/>
      <c r="C3" s="362"/>
      <c r="D3" s="362" t="s">
        <v>632</v>
      </c>
      <c r="E3" s="362"/>
    </row>
    <row r="4" spans="1:5" ht="15" customHeight="1">
      <c r="A4" s="364" t="s">
        <v>0</v>
      </c>
      <c r="B4" s="364"/>
    </row>
    <row r="5" spans="1:5" ht="15" customHeight="1"/>
    <row r="6" spans="1:5" ht="15" customHeight="1"/>
    <row r="7" spans="1:5" ht="15" customHeight="1"/>
    <row r="8" spans="1:5" ht="15" customHeight="1">
      <c r="A8" s="95" t="s">
        <v>457</v>
      </c>
      <c r="B8" s="64" t="s">
        <v>422</v>
      </c>
    </row>
    <row r="9" spans="1:5" ht="20.25" customHeight="1">
      <c r="A9" s="130" t="s">
        <v>458</v>
      </c>
      <c r="B9" s="133"/>
    </row>
    <row r="10" spans="1:5" ht="25.5" customHeight="1">
      <c r="A10" s="129" t="s">
        <v>171</v>
      </c>
      <c r="B10" s="247">
        <f>SUM(B11:B19)</f>
        <v>0</v>
      </c>
    </row>
    <row r="11" spans="1:5" ht="15" customHeight="1">
      <c r="A11" s="131" t="s">
        <v>424</v>
      </c>
      <c r="B11" s="245"/>
    </row>
    <row r="12" spans="1:5" ht="15" customHeight="1">
      <c r="A12" s="131" t="s">
        <v>425</v>
      </c>
      <c r="B12" s="245"/>
    </row>
    <row r="13" spans="1:5" ht="15.75">
      <c r="A13" s="131" t="s">
        <v>426</v>
      </c>
      <c r="B13" s="245">
        <f>+Gastos!B23</f>
        <v>0</v>
      </c>
    </row>
    <row r="14" spans="1:5" ht="15.75">
      <c r="A14" s="131" t="s">
        <v>427</v>
      </c>
      <c r="B14" s="245"/>
    </row>
    <row r="15" spans="1:5" ht="15.75">
      <c r="A15" s="131" t="s">
        <v>428</v>
      </c>
      <c r="B15" s="245"/>
    </row>
    <row r="16" spans="1:5" ht="15.75">
      <c r="A16" s="131" t="s">
        <v>429</v>
      </c>
      <c r="B16" s="245"/>
    </row>
    <row r="17" spans="1:2" ht="15.75">
      <c r="A17" s="131" t="s">
        <v>430</v>
      </c>
      <c r="B17" s="245"/>
    </row>
    <row r="18" spans="1:2" ht="15.75">
      <c r="A18" s="131" t="s">
        <v>431</v>
      </c>
      <c r="B18" s="245"/>
    </row>
    <row r="19" spans="1:2" ht="15.75">
      <c r="A19" s="131" t="s">
        <v>432</v>
      </c>
      <c r="B19" s="245"/>
    </row>
    <row r="20" spans="1:2" ht="18.75">
      <c r="A20" s="130" t="s">
        <v>459</v>
      </c>
      <c r="B20" s="247"/>
    </row>
    <row r="21" spans="1:2" ht="18.75">
      <c r="A21" s="130" t="s">
        <v>460</v>
      </c>
      <c r="B21" s="343">
        <f>SUM(B23:B30)</f>
        <v>250552.08</v>
      </c>
    </row>
    <row r="22" spans="1:2" ht="15.75">
      <c r="A22" s="131" t="s">
        <v>433</v>
      </c>
      <c r="B22" s="255"/>
    </row>
    <row r="23" spans="1:2" ht="15.75">
      <c r="A23" s="131" t="s">
        <v>434</v>
      </c>
      <c r="B23" s="348">
        <f>+Gastos!B43</f>
        <v>15145</v>
      </c>
    </row>
    <row r="24" spans="1:2" ht="15.75">
      <c r="A24" s="131" t="s">
        <v>435</v>
      </c>
      <c r="B24" s="245">
        <f>+Gastos!B52</f>
        <v>25914</v>
      </c>
    </row>
    <row r="25" spans="1:2" ht="15.75">
      <c r="A25" s="131" t="s">
        <v>436</v>
      </c>
      <c r="B25" s="245">
        <f>+Gastos!B54</f>
        <v>22450</v>
      </c>
    </row>
    <row r="26" spans="1:2" ht="15.75">
      <c r="A26" s="131" t="s">
        <v>437</v>
      </c>
      <c r="B26" s="245"/>
    </row>
    <row r="27" spans="1:2" ht="15.75">
      <c r="A27" s="131" t="s">
        <v>438</v>
      </c>
      <c r="B27" s="245">
        <f>+Gastos!B61</f>
        <v>22778</v>
      </c>
    </row>
    <row r="28" spans="1:2" ht="15.75">
      <c r="A28" s="131" t="s">
        <v>221</v>
      </c>
      <c r="B28" s="245"/>
    </row>
    <row r="29" spans="1:2" ht="15.75">
      <c r="A29" s="131" t="s">
        <v>439</v>
      </c>
      <c r="B29" s="245">
        <f>+Gastos!B70</f>
        <v>148006.79999999999</v>
      </c>
    </row>
    <row r="30" spans="1:2" ht="15.75">
      <c r="A30" s="131" t="s">
        <v>232</v>
      </c>
      <c r="B30" s="245">
        <f>+Gastos!B68+Gastos!B88</f>
        <v>16258.28</v>
      </c>
    </row>
    <row r="31" spans="1:2" ht="18.75">
      <c r="A31" s="130" t="s">
        <v>461</v>
      </c>
      <c r="B31" s="247">
        <f>SUM(B32:B38)</f>
        <v>2085137.4054</v>
      </c>
    </row>
    <row r="32" spans="1:2" ht="15.75">
      <c r="A32" s="131" t="s">
        <v>247</v>
      </c>
      <c r="B32" s="245">
        <f>+Gastos!B99</f>
        <v>141762.97999999998</v>
      </c>
    </row>
    <row r="33" spans="1:4" ht="15.75">
      <c r="A33" s="131" t="s">
        <v>250</v>
      </c>
      <c r="B33" s="245">
        <f>+Gastos!B103+Gastos!B104+Gastos!B105</f>
        <v>30100</v>
      </c>
    </row>
    <row r="34" spans="1:4" ht="15.75">
      <c r="A34" s="131" t="s">
        <v>440</v>
      </c>
      <c r="B34" s="245"/>
    </row>
    <row r="35" spans="1:4" ht="15.75">
      <c r="A35" s="131" t="s">
        <v>441</v>
      </c>
      <c r="B35" s="348">
        <f>+Gastos!B130</f>
        <v>549663.93000000005</v>
      </c>
    </row>
    <row r="36" spans="1:4" ht="15.75">
      <c r="A36" s="131" t="s">
        <v>442</v>
      </c>
      <c r="B36" s="245">
        <f>+Gastos!B111</f>
        <v>38343.22</v>
      </c>
    </row>
    <row r="37" spans="1:4" ht="15.75">
      <c r="A37" s="131" t="s">
        <v>443</v>
      </c>
      <c r="B37" s="245">
        <f>+Gastos!B117</f>
        <v>7137</v>
      </c>
      <c r="C37" s="259"/>
    </row>
    <row r="38" spans="1:4" ht="15.75">
      <c r="A38" s="131" t="s">
        <v>444</v>
      </c>
      <c r="B38" s="245">
        <v>1318130.2753999999</v>
      </c>
      <c r="D38" s="259"/>
    </row>
    <row r="39" spans="1:4" ht="18.75">
      <c r="A39" s="130" t="s">
        <v>462</v>
      </c>
      <c r="B39" s="346"/>
      <c r="D39" s="259"/>
    </row>
    <row r="40" spans="1:4" ht="18.75">
      <c r="A40" s="130" t="s">
        <v>463</v>
      </c>
      <c r="B40" s="245"/>
      <c r="D40" s="259"/>
    </row>
    <row r="41" spans="1:4" ht="18.75">
      <c r="A41" s="130" t="s">
        <v>464</v>
      </c>
      <c r="B41" s="247">
        <f>SUM(B42:B43)</f>
        <v>0</v>
      </c>
    </row>
    <row r="42" spans="1:4" ht="15.75">
      <c r="A42" s="131" t="s">
        <v>445</v>
      </c>
      <c r="B42" s="245"/>
      <c r="D42" s="259"/>
    </row>
    <row r="43" spans="1:4" ht="15.75">
      <c r="A43" s="131" t="s">
        <v>446</v>
      </c>
      <c r="B43" s="245"/>
      <c r="C43" s="259"/>
    </row>
    <row r="44" spans="1:4" ht="18.75">
      <c r="A44" s="130" t="s">
        <v>465</v>
      </c>
      <c r="B44" s="247">
        <f>SUM(B45:B48)</f>
        <v>4020.1153488009236</v>
      </c>
      <c r="D44" s="259"/>
    </row>
    <row r="45" spans="1:4" ht="15.75">
      <c r="A45" s="131" t="s">
        <v>447</v>
      </c>
      <c r="B45" s="259"/>
    </row>
    <row r="46" spans="1:4" ht="15.75">
      <c r="A46" s="131" t="s">
        <v>448</v>
      </c>
      <c r="B46" s="245"/>
    </row>
    <row r="47" spans="1:4" ht="15.75">
      <c r="A47" s="131" t="s">
        <v>449</v>
      </c>
      <c r="B47" s="331">
        <f>+Gastos!B170</f>
        <v>4020.1153488009236</v>
      </c>
    </row>
    <row r="48" spans="1:4" ht="15.75">
      <c r="A48" s="131" t="s">
        <v>500</v>
      </c>
      <c r="B48" s="245"/>
    </row>
    <row r="49" spans="1:4" ht="18.75">
      <c r="A49" s="130" t="s">
        <v>466</v>
      </c>
      <c r="B49" s="245"/>
    </row>
    <row r="50" spans="1:4" ht="18.75">
      <c r="A50" s="130" t="s">
        <v>467</v>
      </c>
      <c r="B50" s="247">
        <f>SUM(B51:B57)</f>
        <v>0</v>
      </c>
    </row>
    <row r="51" spans="1:4" ht="15.75">
      <c r="A51" s="131" t="s">
        <v>298</v>
      </c>
      <c r="B51" s="245"/>
    </row>
    <row r="52" spans="1:4" ht="15.75">
      <c r="A52" s="131" t="s">
        <v>450</v>
      </c>
      <c r="B52" s="245"/>
    </row>
    <row r="53" spans="1:4" ht="15.75">
      <c r="A53" s="131" t="s">
        <v>451</v>
      </c>
      <c r="B53" s="245"/>
      <c r="D53" s="259"/>
    </row>
    <row r="54" spans="1:4" ht="15.75">
      <c r="A54" s="131" t="s">
        <v>452</v>
      </c>
      <c r="B54" s="245"/>
    </row>
    <row r="55" spans="1:4" ht="15.75">
      <c r="A55" s="131" t="s">
        <v>453</v>
      </c>
      <c r="B55" s="245"/>
    </row>
    <row r="56" spans="1:4" ht="15.75">
      <c r="A56" s="131" t="s">
        <v>454</v>
      </c>
      <c r="B56" s="245"/>
    </row>
    <row r="57" spans="1:4" ht="15.75">
      <c r="A57" s="131" t="s">
        <v>455</v>
      </c>
      <c r="B57" s="245"/>
    </row>
    <row r="58" spans="1:4" ht="15.75">
      <c r="A58" s="132" t="s">
        <v>456</v>
      </c>
      <c r="B58" s="345">
        <f>B10+B20+B21+B31+B41+B44+B50</f>
        <v>2339709.6007488011</v>
      </c>
    </row>
    <row r="59" spans="1:4">
      <c r="A59" s="128"/>
      <c r="B59" s="255"/>
    </row>
    <row r="60" spans="1:4">
      <c r="B60" s="255"/>
    </row>
    <row r="61" spans="1:4">
      <c r="B61" s="259"/>
    </row>
    <row r="62" spans="1:4">
      <c r="B62" s="254"/>
    </row>
    <row r="63" spans="1:4">
      <c r="B63" s="259"/>
    </row>
    <row r="64" spans="1:4">
      <c r="B64" s="255"/>
    </row>
    <row r="65" spans="2:2">
      <c r="B65" s="255"/>
    </row>
    <row r="66" spans="2:2">
      <c r="B66" s="259"/>
    </row>
    <row r="67" spans="2:2">
      <c r="B67" s="259"/>
    </row>
    <row r="70" spans="2:2">
      <c r="B70" s="259"/>
    </row>
  </sheetData>
  <mergeCells count="4">
    <mergeCell ref="A2:B2"/>
    <mergeCell ref="A4:B4"/>
    <mergeCell ref="A1:E1"/>
    <mergeCell ref="A3:E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11"/>
  <sheetViews>
    <sheetView tabSelected="1" zoomScaleNormal="100" workbookViewId="0">
      <pane ySplit="9" topLeftCell="A180" activePane="bottomLeft" state="frozen"/>
      <selection pane="bottomLeft" activeCell="L189" sqref="B189:L189"/>
    </sheetView>
  </sheetViews>
  <sheetFormatPr baseColWidth="10" defaultColWidth="10.7109375" defaultRowHeight="15"/>
  <cols>
    <col min="1" max="1" width="80.140625" customWidth="1"/>
    <col min="2" max="2" width="19.28515625" customWidth="1"/>
    <col min="3" max="3" width="17.140625" hidden="1" customWidth="1"/>
    <col min="4" max="4" width="21" hidden="1" customWidth="1"/>
    <col min="5" max="5" width="22" hidden="1" customWidth="1"/>
    <col min="6" max="6" width="22.28515625" hidden="1" customWidth="1"/>
    <col min="7" max="7" width="14.28515625" hidden="1" customWidth="1"/>
    <col min="8" max="8" width="14.5703125" hidden="1" customWidth="1"/>
    <col min="9" max="9" width="16.5703125" hidden="1" customWidth="1"/>
    <col min="10" max="10" width="19.5703125" hidden="1" customWidth="1"/>
    <col min="11" max="11" width="18.85546875" hidden="1" customWidth="1"/>
    <col min="12" max="13" width="16.85546875" customWidth="1"/>
    <col min="14" max="14" width="13.140625" bestFit="1" customWidth="1"/>
    <col min="15" max="15" width="11.5703125" bestFit="1" customWidth="1"/>
    <col min="16" max="16" width="16.28515625" customWidth="1"/>
    <col min="18" max="18" width="11.5703125" bestFit="1" customWidth="1"/>
  </cols>
  <sheetData>
    <row r="2" spans="1:13" ht="18.75">
      <c r="A2" s="362" t="s">
        <v>630</v>
      </c>
      <c r="B2" s="362"/>
      <c r="C2" s="362"/>
      <c r="D2" s="362"/>
      <c r="E2" s="362"/>
      <c r="F2" s="362"/>
      <c r="G2" s="61"/>
      <c r="H2" s="61"/>
      <c r="I2" s="61"/>
      <c r="J2" s="61"/>
      <c r="K2" s="61"/>
    </row>
    <row r="3" spans="1:13" ht="18.75">
      <c r="A3" s="380" t="s">
        <v>169</v>
      </c>
      <c r="B3" s="380"/>
      <c r="C3" s="61"/>
      <c r="D3" s="61"/>
      <c r="E3" s="61"/>
      <c r="F3" s="61"/>
      <c r="G3" s="61"/>
      <c r="H3" s="61"/>
      <c r="I3" s="61"/>
      <c r="J3" s="61"/>
      <c r="K3" s="61"/>
    </row>
    <row r="4" spans="1:13" ht="18.75">
      <c r="A4" s="362" t="s">
        <v>648</v>
      </c>
      <c r="B4" s="362"/>
      <c r="C4" s="362" t="s">
        <v>632</v>
      </c>
      <c r="D4" s="362"/>
      <c r="E4" s="362" t="s">
        <v>632</v>
      </c>
      <c r="F4" s="362"/>
      <c r="G4" s="118"/>
      <c r="H4" s="118"/>
      <c r="I4" s="118"/>
      <c r="J4" s="118"/>
      <c r="K4" s="118"/>
    </row>
    <row r="5" spans="1:13" ht="18.75">
      <c r="A5" s="380" t="s">
        <v>0</v>
      </c>
      <c r="B5" s="380"/>
      <c r="C5" s="61"/>
      <c r="D5" s="61"/>
      <c r="E5" s="61"/>
      <c r="F5" s="61"/>
      <c r="G5" s="61"/>
      <c r="H5" s="61"/>
      <c r="I5" s="61"/>
      <c r="J5" s="61"/>
      <c r="K5" s="61"/>
    </row>
    <row r="6" spans="1:13">
      <c r="B6" s="42"/>
    </row>
    <row r="7" spans="1:13">
      <c r="A7" s="255"/>
      <c r="B7" s="399" t="s">
        <v>624</v>
      </c>
      <c r="C7" s="24" t="s">
        <v>323</v>
      </c>
      <c r="D7" s="24" t="s">
        <v>321</v>
      </c>
      <c r="E7" s="24" t="s">
        <v>322</v>
      </c>
      <c r="F7" s="24" t="s">
        <v>316</v>
      </c>
      <c r="G7" s="24" t="s">
        <v>317</v>
      </c>
      <c r="H7" s="24" t="s">
        <v>318</v>
      </c>
      <c r="I7" s="24" t="s">
        <v>319</v>
      </c>
      <c r="J7" s="24" t="s">
        <v>127</v>
      </c>
      <c r="K7" s="24" t="s">
        <v>320</v>
      </c>
    </row>
    <row r="8" spans="1:13">
      <c r="A8" s="43" t="s">
        <v>16</v>
      </c>
      <c r="B8" s="400"/>
      <c r="C8" s="56" t="s">
        <v>111</v>
      </c>
      <c r="D8" s="56" t="s">
        <v>112</v>
      </c>
      <c r="E8" s="56" t="s">
        <v>115</v>
      </c>
      <c r="F8" s="56" t="s">
        <v>116</v>
      </c>
      <c r="G8" s="56" t="s">
        <v>118</v>
      </c>
      <c r="H8" s="56" t="s">
        <v>121</v>
      </c>
      <c r="I8" s="56" t="s">
        <v>125</v>
      </c>
      <c r="J8" s="56" t="s">
        <v>141</v>
      </c>
      <c r="K8" s="56" t="s">
        <v>128</v>
      </c>
    </row>
    <row r="9" spans="1:13" ht="18.75">
      <c r="A9" s="44" t="s">
        <v>167</v>
      </c>
      <c r="B9" s="401"/>
      <c r="C9" s="57">
        <v>0</v>
      </c>
      <c r="D9" s="57" t="s">
        <v>113</v>
      </c>
      <c r="E9" s="57" t="s">
        <v>114</v>
      </c>
      <c r="F9" s="57" t="s">
        <v>117</v>
      </c>
      <c r="G9" s="57" t="s">
        <v>119</v>
      </c>
      <c r="H9" s="57" t="s">
        <v>120</v>
      </c>
      <c r="I9" s="57" t="s">
        <v>122</v>
      </c>
      <c r="J9" s="57" t="s">
        <v>123</v>
      </c>
      <c r="K9" s="57" t="s">
        <v>126</v>
      </c>
      <c r="L9" s="259"/>
      <c r="M9" s="259"/>
    </row>
    <row r="10" spans="1:13" ht="18.75">
      <c r="A10" s="44" t="s">
        <v>170</v>
      </c>
      <c r="B10" s="248">
        <f>+B11+B37</f>
        <v>0</v>
      </c>
      <c r="C10" s="46"/>
      <c r="D10" s="46"/>
      <c r="E10" s="46"/>
      <c r="F10" s="46"/>
      <c r="G10" s="46"/>
      <c r="H10" s="46"/>
      <c r="I10" s="46"/>
      <c r="J10" s="46"/>
      <c r="K10" s="46"/>
    </row>
    <row r="11" spans="1:13" ht="18.75">
      <c r="A11" s="44" t="s">
        <v>312</v>
      </c>
      <c r="B11" s="248">
        <f>+B12+B25</f>
        <v>0</v>
      </c>
      <c r="C11" s="46"/>
      <c r="D11" s="46">
        <v>35118105.729999997</v>
      </c>
      <c r="E11" s="46">
        <v>45139140</v>
      </c>
      <c r="F11" s="46">
        <v>31819976.530000001</v>
      </c>
      <c r="G11" s="46">
        <v>20892619.169999998</v>
      </c>
      <c r="H11" s="46">
        <v>110757991</v>
      </c>
      <c r="I11" s="46"/>
      <c r="J11" s="46">
        <v>11861307</v>
      </c>
      <c r="K11" s="46">
        <v>24536480</v>
      </c>
    </row>
    <row r="12" spans="1:13" ht="18.75">
      <c r="A12" s="44" t="s">
        <v>171</v>
      </c>
      <c r="B12" s="246">
        <f>SUM(B13:B24)</f>
        <v>0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1:13">
      <c r="A13" s="45" t="s">
        <v>172</v>
      </c>
      <c r="B13" s="249">
        <f>+'Total Gasto'!B12</f>
        <v>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3">
      <c r="A14" s="45" t="s">
        <v>173</v>
      </c>
      <c r="B14" s="249"/>
      <c r="C14" s="46">
        <v>29430855</v>
      </c>
      <c r="D14" s="46"/>
      <c r="E14" s="46"/>
      <c r="F14" s="46"/>
      <c r="G14" s="46"/>
      <c r="H14" s="46"/>
      <c r="I14" s="46">
        <v>329500</v>
      </c>
      <c r="J14" s="46"/>
      <c r="K14" s="46"/>
    </row>
    <row r="15" spans="1:13">
      <c r="A15" s="16" t="s">
        <v>174</v>
      </c>
      <c r="B15" s="249"/>
      <c r="C15" s="46"/>
      <c r="D15" s="46"/>
      <c r="E15" s="46"/>
      <c r="F15" s="46"/>
      <c r="G15" s="46"/>
      <c r="H15" s="46"/>
      <c r="I15" s="46"/>
      <c r="J15" s="46"/>
      <c r="K15" s="46"/>
    </row>
    <row r="16" spans="1:13">
      <c r="A16" s="16" t="s">
        <v>314</v>
      </c>
      <c r="B16" s="245">
        <v>0</v>
      </c>
      <c r="C16" s="46"/>
      <c r="D16" s="46"/>
      <c r="E16" s="46"/>
      <c r="F16" s="46"/>
      <c r="G16" s="46"/>
      <c r="H16" s="46"/>
      <c r="I16" s="46">
        <v>13203892</v>
      </c>
      <c r="J16" s="46"/>
      <c r="K16" s="46"/>
    </row>
    <row r="17" spans="1:13">
      <c r="A17" s="16" t="s">
        <v>629</v>
      </c>
      <c r="B17" s="245">
        <v>0</v>
      </c>
      <c r="C17" s="46"/>
      <c r="D17" s="46"/>
      <c r="E17" s="46"/>
      <c r="F17" s="46"/>
      <c r="G17" s="46"/>
      <c r="H17" s="46"/>
      <c r="I17" s="46">
        <v>112552</v>
      </c>
      <c r="J17" s="46"/>
      <c r="K17" s="46"/>
    </row>
    <row r="18" spans="1:13">
      <c r="A18" s="16" t="s">
        <v>175</v>
      </c>
      <c r="B18" s="249">
        <v>0</v>
      </c>
      <c r="C18" s="46"/>
      <c r="D18" s="46"/>
      <c r="E18" s="46"/>
      <c r="F18" s="46"/>
      <c r="G18" s="46"/>
      <c r="H18" s="46"/>
      <c r="I18" s="46"/>
      <c r="J18" s="46"/>
      <c r="K18" s="46"/>
    </row>
    <row r="19" spans="1:13">
      <c r="A19" s="45" t="s">
        <v>176</v>
      </c>
      <c r="B19" s="249"/>
      <c r="C19" s="46"/>
      <c r="D19" s="46"/>
      <c r="E19" s="46"/>
      <c r="F19" s="46"/>
      <c r="G19" s="46"/>
      <c r="H19" s="46"/>
      <c r="I19" s="46"/>
      <c r="J19" s="46"/>
      <c r="K19" s="46"/>
    </row>
    <row r="20" spans="1:13">
      <c r="A20" s="45" t="s">
        <v>177</v>
      </c>
      <c r="B20" s="249"/>
      <c r="C20" s="46"/>
      <c r="D20" s="46"/>
      <c r="E20" s="46"/>
      <c r="F20" s="46"/>
      <c r="G20" s="46"/>
      <c r="H20" s="46"/>
      <c r="I20" s="46"/>
      <c r="J20" s="46"/>
      <c r="K20" s="46"/>
    </row>
    <row r="21" spans="1:13">
      <c r="A21" s="45" t="s">
        <v>176</v>
      </c>
      <c r="B21" s="249"/>
      <c r="C21" s="46">
        <v>49738</v>
      </c>
      <c r="D21" s="46"/>
      <c r="E21" s="46"/>
      <c r="F21" s="46"/>
      <c r="G21" s="46"/>
      <c r="H21" s="46"/>
      <c r="I21" s="46"/>
      <c r="J21" s="46"/>
      <c r="K21" s="46"/>
    </row>
    <row r="22" spans="1:13">
      <c r="A22" s="45" t="s">
        <v>178</v>
      </c>
      <c r="B22" s="249"/>
      <c r="C22" s="46">
        <v>34610</v>
      </c>
      <c r="D22" s="46"/>
      <c r="E22" s="46"/>
      <c r="F22" s="46"/>
      <c r="G22" s="46"/>
      <c r="H22" s="46"/>
      <c r="I22" s="46"/>
      <c r="J22" s="46"/>
      <c r="K22" s="46"/>
    </row>
    <row r="23" spans="1:13">
      <c r="A23" s="45" t="s">
        <v>179</v>
      </c>
      <c r="B23" s="305"/>
      <c r="C23" s="46"/>
      <c r="D23" s="46"/>
      <c r="E23" s="46"/>
      <c r="F23" s="46"/>
      <c r="G23" s="46"/>
      <c r="H23" s="46"/>
      <c r="I23" s="46"/>
      <c r="J23" s="46"/>
      <c r="K23" s="46"/>
    </row>
    <row r="24" spans="1:13">
      <c r="A24" s="16" t="s">
        <v>180</v>
      </c>
      <c r="B24" s="249">
        <v>0</v>
      </c>
      <c r="C24" s="46">
        <v>199023</v>
      </c>
      <c r="D24" s="46"/>
      <c r="E24" s="46"/>
      <c r="F24" s="46"/>
      <c r="G24" s="46"/>
      <c r="H24" s="46"/>
      <c r="I24" s="46"/>
      <c r="J24" s="46"/>
      <c r="K24" s="46"/>
    </row>
    <row r="25" spans="1:13" ht="18.75">
      <c r="A25" s="44" t="s">
        <v>181</v>
      </c>
      <c r="B25" s="250">
        <f>SUM(B26:B34)</f>
        <v>0</v>
      </c>
      <c r="C25" s="46"/>
      <c r="D25" s="46"/>
      <c r="E25" s="46"/>
      <c r="F25" s="46"/>
      <c r="G25" s="46"/>
      <c r="H25" s="46"/>
      <c r="I25" s="46">
        <v>2818598</v>
      </c>
      <c r="J25" s="46"/>
      <c r="K25" s="46"/>
      <c r="M25" s="354"/>
    </row>
    <row r="26" spans="1:13">
      <c r="A26" s="45" t="s">
        <v>182</v>
      </c>
      <c r="B26" s="249"/>
      <c r="C26" s="46"/>
      <c r="D26" s="46"/>
      <c r="E26" s="46"/>
      <c r="F26" s="46"/>
      <c r="G26" s="46"/>
      <c r="H26" s="46"/>
      <c r="I26" s="46"/>
      <c r="J26" s="46"/>
      <c r="K26" s="46"/>
      <c r="L26" s="23"/>
      <c r="M26" s="355"/>
    </row>
    <row r="27" spans="1:13">
      <c r="A27" s="45" t="s">
        <v>183</v>
      </c>
      <c r="B27" s="249"/>
      <c r="C27" s="46"/>
      <c r="D27" s="46"/>
      <c r="E27" s="46"/>
      <c r="F27" s="46"/>
      <c r="G27" s="46"/>
      <c r="H27" s="46"/>
      <c r="I27" s="46"/>
      <c r="J27" s="46"/>
      <c r="K27" s="46"/>
    </row>
    <row r="28" spans="1:13">
      <c r="A28" s="45" t="s">
        <v>184</v>
      </c>
      <c r="B28" s="249"/>
      <c r="C28" s="46">
        <v>9319591</v>
      </c>
      <c r="D28" s="46"/>
      <c r="E28" s="46"/>
      <c r="F28" s="46"/>
      <c r="G28" s="46"/>
      <c r="H28" s="46"/>
      <c r="I28" s="46"/>
      <c r="J28" s="46"/>
      <c r="K28" s="46"/>
    </row>
    <row r="29" spans="1:13">
      <c r="A29" s="16" t="s">
        <v>185</v>
      </c>
      <c r="B29" s="249"/>
      <c r="C29" s="46"/>
      <c r="D29" s="46"/>
      <c r="E29" s="46"/>
      <c r="F29" s="46"/>
      <c r="G29" s="46"/>
      <c r="H29" s="46"/>
      <c r="I29" s="46"/>
      <c r="J29" s="46"/>
      <c r="K29" s="46"/>
    </row>
    <row r="30" spans="1:13">
      <c r="A30" s="16" t="s">
        <v>186</v>
      </c>
      <c r="B30" s="249">
        <v>0</v>
      </c>
      <c r="C30" s="46"/>
      <c r="D30" s="46"/>
      <c r="E30" s="46"/>
      <c r="F30" s="46"/>
      <c r="G30" s="46"/>
      <c r="H30" s="46"/>
      <c r="I30" s="46"/>
      <c r="J30" s="46"/>
      <c r="K30" s="46"/>
    </row>
    <row r="31" spans="1:13">
      <c r="A31" s="16" t="s">
        <v>187</v>
      </c>
      <c r="B31" s="249"/>
      <c r="C31" s="46"/>
      <c r="D31" s="46"/>
      <c r="E31" s="46"/>
      <c r="F31" s="46"/>
      <c r="G31" s="46"/>
      <c r="H31" s="46"/>
      <c r="I31" s="46"/>
      <c r="J31" s="46"/>
      <c r="K31" s="46"/>
      <c r="M31" s="354"/>
    </row>
    <row r="32" spans="1:13">
      <c r="A32" s="16" t="s">
        <v>188</v>
      </c>
      <c r="B32" s="249">
        <v>0</v>
      </c>
      <c r="C32" s="46"/>
      <c r="D32" s="46"/>
      <c r="E32" s="46"/>
      <c r="F32" s="46"/>
      <c r="G32" s="46"/>
      <c r="H32" s="46"/>
      <c r="I32" s="46"/>
      <c r="J32" s="46"/>
      <c r="K32" s="46"/>
      <c r="M32" s="354"/>
    </row>
    <row r="33" spans="1:16">
      <c r="A33" s="45" t="s">
        <v>189</v>
      </c>
      <c r="B33" s="249">
        <v>0</v>
      </c>
      <c r="C33" s="46"/>
      <c r="D33" s="46"/>
      <c r="E33" s="46"/>
      <c r="F33" s="46"/>
      <c r="G33" s="46"/>
      <c r="H33" s="46"/>
      <c r="I33" s="46"/>
      <c r="J33" s="46"/>
      <c r="K33" s="46"/>
    </row>
    <row r="34" spans="1:16">
      <c r="A34" s="265" t="s">
        <v>626</v>
      </c>
      <c r="B34" s="249">
        <v>0</v>
      </c>
      <c r="C34" s="46"/>
      <c r="D34" s="46"/>
      <c r="E34" s="46"/>
      <c r="F34" s="46"/>
      <c r="G34" s="46"/>
      <c r="H34" s="46"/>
      <c r="I34" s="46"/>
      <c r="J34" s="46"/>
      <c r="K34" s="46"/>
    </row>
    <row r="35" spans="1:16">
      <c r="A35" s="47" t="s">
        <v>190</v>
      </c>
      <c r="B35" s="250">
        <f>SUM(B36)</f>
        <v>0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1:16">
      <c r="A36" s="45" t="s">
        <v>191</v>
      </c>
      <c r="B36" s="249"/>
      <c r="C36" s="46"/>
      <c r="D36" s="46"/>
      <c r="E36" s="46"/>
      <c r="F36" s="46"/>
      <c r="G36" s="46"/>
      <c r="H36" s="46"/>
      <c r="I36" s="46"/>
      <c r="J36" s="46"/>
      <c r="K36" s="46"/>
    </row>
    <row r="37" spans="1:16" ht="18.75">
      <c r="A37" s="44" t="s">
        <v>192</v>
      </c>
      <c r="B37" s="250">
        <f>SUM(B38:B40)</f>
        <v>0</v>
      </c>
      <c r="C37" s="46"/>
      <c r="D37" s="46"/>
      <c r="E37" s="46"/>
      <c r="F37" s="46"/>
      <c r="G37" s="46"/>
      <c r="H37" s="46"/>
      <c r="I37" s="46"/>
      <c r="J37" s="46"/>
      <c r="K37" s="46"/>
    </row>
    <row r="38" spans="1:16">
      <c r="A38" s="45" t="s">
        <v>193</v>
      </c>
      <c r="B38" s="249"/>
      <c r="C38" s="46">
        <v>1814033</v>
      </c>
      <c r="D38" s="46"/>
      <c r="E38" s="46"/>
      <c r="F38" s="46"/>
      <c r="G38" s="46"/>
      <c r="H38" s="46"/>
      <c r="I38" s="46"/>
      <c r="J38" s="46"/>
      <c r="K38" s="46"/>
    </row>
    <row r="39" spans="1:16">
      <c r="A39" s="45" t="s">
        <v>194</v>
      </c>
      <c r="B39" s="249"/>
      <c r="C39" s="46">
        <v>1816538</v>
      </c>
      <c r="D39" s="46"/>
      <c r="E39" s="46"/>
      <c r="F39" s="46"/>
      <c r="G39" s="46"/>
      <c r="H39" s="46"/>
      <c r="I39" s="46"/>
      <c r="J39" s="46"/>
      <c r="K39" s="46"/>
    </row>
    <row r="40" spans="1:16">
      <c r="A40" s="45" t="s">
        <v>195</v>
      </c>
      <c r="B40" s="249"/>
      <c r="C40" s="46">
        <v>308912</v>
      </c>
      <c r="D40" s="46"/>
      <c r="E40" s="46"/>
      <c r="F40" s="46"/>
      <c r="G40" s="46"/>
      <c r="H40" s="46"/>
      <c r="I40" s="46"/>
      <c r="J40" s="46"/>
      <c r="K40" s="46"/>
    </row>
    <row r="41" spans="1:16" ht="18.75">
      <c r="A41" s="44" t="s">
        <v>105</v>
      </c>
      <c r="B41" s="251">
        <f>+B42+B97</f>
        <v>2224350.2154000001</v>
      </c>
      <c r="C41" s="46"/>
      <c r="D41" s="46">
        <v>19429803.129999999</v>
      </c>
      <c r="E41" s="46"/>
      <c r="F41" s="46"/>
      <c r="G41" s="46">
        <v>12720319.59</v>
      </c>
      <c r="H41" s="46"/>
      <c r="I41" s="46"/>
      <c r="J41" s="46"/>
      <c r="K41" s="46"/>
      <c r="M41" s="259"/>
    </row>
    <row r="42" spans="1:16" ht="18.75">
      <c r="A42" s="44" t="s">
        <v>196</v>
      </c>
      <c r="B42" s="251">
        <f>+B43+B50+B56+B61+B67+B70+B81</f>
        <v>250552.08</v>
      </c>
      <c r="C42" s="46"/>
      <c r="D42" s="46">
        <v>2027243.26</v>
      </c>
      <c r="E42" s="46">
        <v>14495469</v>
      </c>
      <c r="F42" s="46">
        <v>5545997.9900000002</v>
      </c>
      <c r="G42" s="46">
        <v>3935002.5</v>
      </c>
      <c r="H42" s="46">
        <v>12698046</v>
      </c>
      <c r="I42" s="46"/>
      <c r="J42" s="46">
        <v>6326375</v>
      </c>
      <c r="K42" s="46">
        <v>1657006.02</v>
      </c>
      <c r="N42" s="259"/>
      <c r="O42" s="259"/>
      <c r="P42" s="259"/>
    </row>
    <row r="43" spans="1:16" ht="15.75">
      <c r="A43" s="48" t="s">
        <v>197</v>
      </c>
      <c r="B43" s="250">
        <f>SUM(B44:B49)</f>
        <v>15145</v>
      </c>
      <c r="C43" s="46"/>
      <c r="D43" s="46"/>
      <c r="E43" s="46"/>
      <c r="F43" s="46"/>
      <c r="G43" s="46"/>
      <c r="H43" s="46"/>
      <c r="I43" s="46">
        <v>1160229</v>
      </c>
      <c r="J43" s="46"/>
      <c r="K43" s="46"/>
    </row>
    <row r="44" spans="1:16">
      <c r="A44" s="45" t="s">
        <v>198</v>
      </c>
      <c r="B44" s="305">
        <v>15145</v>
      </c>
      <c r="C44" s="46"/>
      <c r="D44" s="46"/>
      <c r="E44" s="46"/>
      <c r="F44" s="46"/>
      <c r="G44" s="46"/>
      <c r="H44" s="46"/>
      <c r="I44" s="46"/>
      <c r="J44" s="46"/>
      <c r="K44" s="46"/>
      <c r="L44" s="255"/>
      <c r="M44" s="255"/>
    </row>
    <row r="45" spans="1:16">
      <c r="A45" s="45" t="s">
        <v>199</v>
      </c>
      <c r="B45" s="309"/>
      <c r="C45" s="46">
        <v>2467472</v>
      </c>
      <c r="D45" s="46"/>
      <c r="E45" s="46"/>
      <c r="F45" s="46"/>
      <c r="G45" s="46"/>
      <c r="H45" s="46"/>
      <c r="I45" s="46"/>
      <c r="J45" s="46"/>
      <c r="K45" s="46"/>
      <c r="L45" s="255"/>
      <c r="M45" s="255"/>
    </row>
    <row r="46" spans="1:16">
      <c r="A46" s="45" t="s">
        <v>200</v>
      </c>
      <c r="B46" s="249"/>
      <c r="C46" s="46"/>
      <c r="D46" s="46"/>
      <c r="E46" s="46"/>
      <c r="F46" s="46"/>
      <c r="G46" s="46"/>
      <c r="H46" s="46"/>
      <c r="I46" s="46"/>
      <c r="J46" s="46"/>
      <c r="K46" s="46"/>
    </row>
    <row r="47" spans="1:16">
      <c r="A47" s="45" t="s">
        <v>201</v>
      </c>
      <c r="B47" s="249"/>
      <c r="C47" s="46">
        <v>1140547</v>
      </c>
      <c r="D47" s="46"/>
      <c r="E47" s="46"/>
      <c r="F47" s="46"/>
      <c r="G47" s="46"/>
      <c r="H47" s="46"/>
      <c r="I47" s="46">
        <v>780</v>
      </c>
      <c r="J47" s="46"/>
      <c r="K47" s="46"/>
    </row>
    <row r="48" spans="1:16">
      <c r="A48" s="45" t="s">
        <v>202</v>
      </c>
      <c r="B48" s="249"/>
      <c r="C48" s="46"/>
      <c r="D48" s="46"/>
      <c r="E48" s="46"/>
      <c r="F48" s="46"/>
      <c r="G48" s="46"/>
      <c r="H48" s="46"/>
      <c r="I48" s="46"/>
      <c r="J48" s="46"/>
      <c r="K48" s="46"/>
    </row>
    <row r="49" spans="1:14">
      <c r="A49" s="45" t="s">
        <v>203</v>
      </c>
      <c r="B49" s="249"/>
      <c r="C49" s="46">
        <v>338744</v>
      </c>
      <c r="D49" s="46"/>
      <c r="E49" s="46"/>
      <c r="F49" s="46"/>
      <c r="G49" s="46"/>
      <c r="H49" s="46"/>
      <c r="I49" s="46">
        <v>922.8</v>
      </c>
      <c r="J49" s="46"/>
      <c r="K49" s="46"/>
    </row>
    <row r="50" spans="1:14" ht="15.75">
      <c r="A50" s="48" t="s">
        <v>204</v>
      </c>
      <c r="B50" s="250">
        <f>SUM(B51:B55)</f>
        <v>48364</v>
      </c>
      <c r="C50" s="46"/>
      <c r="D50" s="46"/>
      <c r="E50" s="46"/>
      <c r="F50" s="46"/>
      <c r="G50" s="46"/>
      <c r="H50" s="46"/>
      <c r="I50" s="46"/>
      <c r="J50" s="46"/>
      <c r="K50" s="46"/>
    </row>
    <row r="51" spans="1:14">
      <c r="A51" s="45" t="s">
        <v>205</v>
      </c>
      <c r="B51" s="305"/>
      <c r="C51" s="46"/>
      <c r="D51" s="46"/>
      <c r="E51" s="46"/>
      <c r="F51" s="46"/>
      <c r="G51" s="46"/>
      <c r="H51" s="46"/>
      <c r="I51" s="46"/>
      <c r="J51" s="46"/>
      <c r="K51" s="46"/>
      <c r="L51" s="255"/>
    </row>
    <row r="52" spans="1:14">
      <c r="A52" s="45" t="s">
        <v>206</v>
      </c>
      <c r="B52" s="305">
        <v>25914</v>
      </c>
      <c r="C52" s="46">
        <v>9403892</v>
      </c>
      <c r="D52" s="46"/>
      <c r="E52" s="46"/>
      <c r="F52" s="46"/>
      <c r="G52" s="46"/>
      <c r="H52" s="46"/>
      <c r="I52" s="46">
        <v>2222079.58</v>
      </c>
      <c r="J52" s="46"/>
      <c r="K52" s="46"/>
      <c r="L52" s="255"/>
    </row>
    <row r="53" spans="1:14" ht="15.75">
      <c r="A53" s="48" t="s">
        <v>207</v>
      </c>
      <c r="B53" s="305"/>
      <c r="C53" s="46"/>
      <c r="D53" s="46"/>
      <c r="E53" s="46"/>
      <c r="F53" s="46"/>
      <c r="G53" s="46"/>
      <c r="H53" s="46"/>
      <c r="I53" s="46"/>
      <c r="J53" s="46"/>
      <c r="K53" s="46"/>
      <c r="L53" s="255" t="s">
        <v>637</v>
      </c>
    </row>
    <row r="54" spans="1:14">
      <c r="A54" s="45" t="s">
        <v>208</v>
      </c>
      <c r="B54" s="305">
        <v>22450</v>
      </c>
      <c r="C54" s="46">
        <v>267100</v>
      </c>
      <c r="D54" s="46"/>
      <c r="E54" s="46"/>
      <c r="F54" s="46"/>
      <c r="G54" s="46"/>
      <c r="H54" s="46"/>
      <c r="I54" s="46">
        <v>489966</v>
      </c>
      <c r="J54" s="46"/>
      <c r="K54" s="46"/>
      <c r="L54" s="255">
        <v>42200</v>
      </c>
      <c r="M54" s="259">
        <f>+B54+L54</f>
        <v>64650</v>
      </c>
      <c r="N54" s="255">
        <v>77350</v>
      </c>
    </row>
    <row r="55" spans="1:14">
      <c r="A55" s="45" t="s">
        <v>209</v>
      </c>
      <c r="B55" s="249">
        <v>0</v>
      </c>
      <c r="C55" s="46"/>
      <c r="D55" s="46"/>
      <c r="E55" s="46"/>
      <c r="F55" s="46"/>
      <c r="G55" s="46"/>
      <c r="H55" s="46"/>
      <c r="I55" s="46"/>
      <c r="J55" s="46"/>
      <c r="K55" s="46"/>
      <c r="L55" s="255"/>
      <c r="N55" s="255"/>
    </row>
    <row r="56" spans="1:14" ht="15.75">
      <c r="A56" s="48" t="s">
        <v>210</v>
      </c>
      <c r="B56" s="250">
        <f>SUM(B57:B60)</f>
        <v>0</v>
      </c>
      <c r="C56" s="46"/>
      <c r="D56" s="46"/>
      <c r="E56" s="46"/>
      <c r="F56" s="46"/>
      <c r="G56" s="46"/>
      <c r="H56" s="46"/>
      <c r="I56" s="46"/>
      <c r="J56" s="46"/>
      <c r="K56" s="46"/>
      <c r="L56" s="255"/>
      <c r="N56" s="255"/>
    </row>
    <row r="57" spans="1:14">
      <c r="A57" s="45" t="s">
        <v>211</v>
      </c>
      <c r="B57" s="249"/>
      <c r="C57" s="46"/>
      <c r="D57" s="46"/>
      <c r="E57" s="46"/>
      <c r="F57" s="46"/>
      <c r="G57" s="46"/>
      <c r="H57" s="46"/>
      <c r="I57" s="46">
        <v>7500</v>
      </c>
      <c r="J57" s="46"/>
      <c r="K57" s="46"/>
      <c r="L57" s="255"/>
      <c r="N57" s="255"/>
    </row>
    <row r="58" spans="1:14">
      <c r="A58" s="45" t="s">
        <v>212</v>
      </c>
      <c r="B58" s="249"/>
      <c r="C58" s="46"/>
      <c r="D58" s="46"/>
      <c r="E58" s="46"/>
      <c r="F58" s="46"/>
      <c r="G58" s="46"/>
      <c r="H58" s="46"/>
      <c r="I58" s="46">
        <v>650</v>
      </c>
      <c r="J58" s="46"/>
      <c r="K58" s="46"/>
      <c r="L58" s="255"/>
      <c r="N58" s="255"/>
    </row>
    <row r="59" spans="1:14">
      <c r="A59" s="45" t="s">
        <v>213</v>
      </c>
      <c r="B59" s="249"/>
      <c r="C59" s="46"/>
      <c r="D59" s="46"/>
      <c r="E59" s="46"/>
      <c r="F59" s="46"/>
      <c r="G59" s="46"/>
      <c r="H59" s="46"/>
      <c r="I59" s="46">
        <v>20000</v>
      </c>
      <c r="J59" s="46"/>
      <c r="K59" s="46"/>
      <c r="L59" s="255"/>
      <c r="N59" s="255"/>
    </row>
    <row r="60" spans="1:14">
      <c r="A60" s="45" t="s">
        <v>214</v>
      </c>
      <c r="B60" s="305"/>
      <c r="C60" s="46">
        <v>76700</v>
      </c>
      <c r="D60" s="46"/>
      <c r="E60" s="46"/>
      <c r="F60" s="46"/>
      <c r="G60" s="46"/>
      <c r="H60" s="46"/>
      <c r="I60" s="46">
        <v>3500</v>
      </c>
      <c r="J60" s="46"/>
      <c r="K60" s="46"/>
      <c r="L60" s="255"/>
      <c r="N60" s="255"/>
    </row>
    <row r="61" spans="1:14" ht="15.75">
      <c r="A61" s="48" t="s">
        <v>215</v>
      </c>
      <c r="B61" s="250">
        <f>SUM(B62:B66)</f>
        <v>22778</v>
      </c>
      <c r="C61" s="46"/>
      <c r="D61" s="46"/>
      <c r="E61" s="46"/>
      <c r="F61" s="46"/>
      <c r="G61" s="46"/>
      <c r="H61" s="46"/>
      <c r="I61" s="46"/>
      <c r="J61" s="46"/>
      <c r="K61" s="46"/>
      <c r="L61" s="255"/>
      <c r="N61" s="255"/>
    </row>
    <row r="62" spans="1:14">
      <c r="A62" s="45" t="s">
        <v>216</v>
      </c>
      <c r="B62" s="249">
        <v>0</v>
      </c>
      <c r="C62" s="46"/>
      <c r="D62" s="46"/>
      <c r="E62" s="46"/>
      <c r="F62" s="46"/>
      <c r="G62" s="46"/>
      <c r="H62" s="46"/>
      <c r="I62" s="46">
        <v>36356</v>
      </c>
      <c r="J62" s="46"/>
      <c r="K62" s="46"/>
      <c r="L62" s="255"/>
      <c r="N62" s="255"/>
    </row>
    <row r="63" spans="1:14">
      <c r="A63" s="45" t="s">
        <v>217</v>
      </c>
      <c r="B63" s="249">
        <v>22778</v>
      </c>
      <c r="C63" s="46"/>
      <c r="D63" s="46"/>
      <c r="E63" s="46"/>
      <c r="F63" s="46"/>
      <c r="G63" s="46"/>
      <c r="H63" s="46"/>
      <c r="I63" s="46"/>
      <c r="J63" s="46"/>
      <c r="K63" s="46"/>
      <c r="L63" s="255"/>
      <c r="N63" s="255"/>
    </row>
    <row r="64" spans="1:14">
      <c r="A64" s="45" t="s">
        <v>218</v>
      </c>
      <c r="B64" s="249">
        <v>0</v>
      </c>
      <c r="C64" s="46"/>
      <c r="D64" s="46"/>
      <c r="E64" s="46"/>
      <c r="F64" s="46"/>
      <c r="G64" s="46"/>
      <c r="H64" s="46"/>
      <c r="I64" s="46">
        <v>1291043</v>
      </c>
      <c r="J64" s="46"/>
      <c r="K64" s="46"/>
      <c r="L64" s="255"/>
      <c r="N64" s="255"/>
    </row>
    <row r="65" spans="1:14">
      <c r="A65" s="45" t="s">
        <v>219</v>
      </c>
      <c r="B65" s="249"/>
      <c r="C65" s="46"/>
      <c r="D65" s="46"/>
      <c r="E65" s="46"/>
      <c r="F65" s="46"/>
      <c r="G65" s="46"/>
      <c r="H65" s="46"/>
      <c r="I65" s="46"/>
      <c r="J65" s="46"/>
      <c r="K65" s="46"/>
      <c r="L65" s="255"/>
      <c r="N65" s="255"/>
    </row>
    <row r="66" spans="1:14">
      <c r="A66" s="45" t="s">
        <v>220</v>
      </c>
      <c r="B66" s="249">
        <v>0</v>
      </c>
      <c r="C66" s="46">
        <v>7097772</v>
      </c>
      <c r="D66" s="46"/>
      <c r="E66" s="46"/>
      <c r="F66" s="46"/>
      <c r="G66" s="46"/>
      <c r="H66" s="46"/>
      <c r="I66" s="46">
        <v>8100</v>
      </c>
      <c r="J66" s="46"/>
      <c r="K66" s="46"/>
      <c r="L66" s="255"/>
      <c r="N66" s="255"/>
    </row>
    <row r="67" spans="1:14" ht="15.75">
      <c r="A67" s="48" t="s">
        <v>221</v>
      </c>
      <c r="B67" s="250">
        <f>SUM(B68:B69)</f>
        <v>10948.28</v>
      </c>
      <c r="C67" s="46"/>
      <c r="D67" s="46"/>
      <c r="E67" s="46"/>
      <c r="F67" s="46"/>
      <c r="G67" s="46"/>
      <c r="H67" s="46"/>
      <c r="I67" s="46"/>
      <c r="J67" s="46"/>
      <c r="K67" s="46"/>
      <c r="L67" s="255"/>
      <c r="N67" s="255"/>
    </row>
    <row r="68" spans="1:14">
      <c r="A68" s="45" t="s">
        <v>222</v>
      </c>
      <c r="B68" s="249">
        <v>10948.28</v>
      </c>
      <c r="C68" s="46"/>
      <c r="D68" s="46"/>
      <c r="E68" s="46"/>
      <c r="F68" s="46"/>
      <c r="G68" s="46"/>
      <c r="H68" s="46"/>
      <c r="I68" s="46"/>
      <c r="J68" s="46"/>
      <c r="K68" s="46"/>
      <c r="L68" s="255"/>
      <c r="N68" s="255"/>
    </row>
    <row r="69" spans="1:14">
      <c r="A69" s="45" t="s">
        <v>325</v>
      </c>
      <c r="B69" s="249">
        <v>0</v>
      </c>
      <c r="C69" s="46"/>
      <c r="D69" s="46"/>
      <c r="E69" s="46"/>
      <c r="F69" s="46"/>
      <c r="G69" s="46"/>
      <c r="H69" s="46"/>
      <c r="I69" s="46">
        <v>802200</v>
      </c>
      <c r="J69" s="46"/>
      <c r="K69" s="46"/>
      <c r="L69" s="255"/>
      <c r="N69" s="255"/>
    </row>
    <row r="70" spans="1:14" ht="15.75">
      <c r="A70" s="48" t="s">
        <v>223</v>
      </c>
      <c r="B70" s="250">
        <f>SUM(B71:B80)</f>
        <v>148006.79999999999</v>
      </c>
      <c r="C70" s="46"/>
      <c r="D70" s="46"/>
      <c r="E70" s="46"/>
      <c r="F70" s="46"/>
      <c r="G70" s="46"/>
      <c r="H70" s="46"/>
      <c r="I70" s="46"/>
      <c r="J70" s="46"/>
      <c r="K70" s="46"/>
      <c r="L70" s="255"/>
      <c r="N70" s="255"/>
    </row>
    <row r="71" spans="1:14">
      <c r="A71" s="45" t="s">
        <v>324</v>
      </c>
      <c r="B71" s="249">
        <v>36000</v>
      </c>
      <c r="C71" s="46"/>
      <c r="D71" s="46"/>
      <c r="E71" s="46"/>
      <c r="F71" s="46"/>
      <c r="G71" s="46"/>
      <c r="H71" s="46"/>
      <c r="I71" s="46">
        <v>488352</v>
      </c>
      <c r="J71" s="46"/>
      <c r="K71" s="46"/>
      <c r="L71" s="255"/>
      <c r="N71" s="255"/>
    </row>
    <row r="72" spans="1:14">
      <c r="A72" s="336" t="s">
        <v>326</v>
      </c>
      <c r="B72" s="252">
        <v>63382</v>
      </c>
      <c r="C72" s="46"/>
      <c r="D72" s="46"/>
      <c r="E72" s="46"/>
      <c r="F72" s="46"/>
      <c r="G72" s="46"/>
      <c r="H72" s="46"/>
      <c r="I72" s="46">
        <v>81929.740000000005</v>
      </c>
      <c r="J72" s="46"/>
      <c r="K72" s="46"/>
      <c r="L72" s="255"/>
      <c r="N72" s="255"/>
    </row>
    <row r="73" spans="1:14">
      <c r="A73" s="45" t="s">
        <v>224</v>
      </c>
      <c r="B73" s="249"/>
      <c r="C73" s="46">
        <v>1294196</v>
      </c>
      <c r="D73" s="46"/>
      <c r="E73" s="46"/>
      <c r="F73" s="46"/>
      <c r="G73" s="46"/>
      <c r="H73" s="46"/>
      <c r="I73" s="46">
        <v>821403</v>
      </c>
      <c r="J73" s="46"/>
      <c r="K73" s="46"/>
      <c r="L73" s="255"/>
      <c r="N73" s="255"/>
    </row>
    <row r="74" spans="1:14">
      <c r="A74" s="45" t="s">
        <v>225</v>
      </c>
      <c r="B74" s="309">
        <v>7000</v>
      </c>
      <c r="C74" s="46"/>
      <c r="D74" s="46"/>
      <c r="E74" s="46"/>
      <c r="F74" s="46"/>
      <c r="G74" s="46"/>
      <c r="H74" s="46"/>
      <c r="I74" s="46"/>
      <c r="J74" s="46"/>
      <c r="K74" s="46"/>
      <c r="L74" s="255"/>
      <c r="N74" s="255"/>
    </row>
    <row r="75" spans="1:14">
      <c r="A75" s="45" t="s">
        <v>226</v>
      </c>
      <c r="B75" s="249">
        <v>26000</v>
      </c>
      <c r="C75" s="46">
        <v>561297</v>
      </c>
      <c r="D75" s="46"/>
      <c r="E75" s="46"/>
      <c r="F75" s="46"/>
      <c r="G75" s="46"/>
      <c r="H75" s="46"/>
      <c r="I75" s="46"/>
      <c r="J75" s="46"/>
      <c r="K75" s="46"/>
      <c r="L75" s="255"/>
      <c r="M75" s="259"/>
      <c r="N75" s="255"/>
    </row>
    <row r="76" spans="1:14">
      <c r="A76" s="45" t="s">
        <v>227</v>
      </c>
      <c r="B76" s="249"/>
      <c r="C76" s="46"/>
      <c r="D76" s="46"/>
      <c r="E76" s="46"/>
      <c r="F76" s="46"/>
      <c r="G76" s="46"/>
      <c r="H76" s="46"/>
      <c r="I76" s="46"/>
      <c r="J76" s="46"/>
      <c r="K76" s="46"/>
      <c r="L76" s="255"/>
      <c r="N76" s="255"/>
    </row>
    <row r="77" spans="1:14">
      <c r="A77" s="45" t="s">
        <v>228</v>
      </c>
      <c r="B77" s="249"/>
      <c r="C77" s="46">
        <v>1211846</v>
      </c>
      <c r="D77" s="46"/>
      <c r="E77" s="46"/>
      <c r="F77" s="46"/>
      <c r="G77" s="46"/>
      <c r="H77" s="46"/>
      <c r="I77" s="46"/>
      <c r="J77" s="46"/>
      <c r="K77" s="46"/>
      <c r="L77" s="255"/>
      <c r="M77" s="349"/>
      <c r="N77" s="255"/>
    </row>
    <row r="78" spans="1:14">
      <c r="A78" s="45" t="s">
        <v>229</v>
      </c>
      <c r="B78" s="249">
        <v>14724.8</v>
      </c>
      <c r="C78" s="46">
        <v>338601</v>
      </c>
      <c r="D78" s="46"/>
      <c r="E78" s="46"/>
      <c r="F78" s="46"/>
      <c r="G78" s="46"/>
      <c r="H78" s="46"/>
      <c r="I78" s="46"/>
      <c r="J78" s="46"/>
      <c r="K78" s="46"/>
      <c r="L78" s="255"/>
      <c r="N78" s="255"/>
    </row>
    <row r="79" spans="1:14">
      <c r="A79" s="16" t="s">
        <v>230</v>
      </c>
      <c r="B79" s="249">
        <v>900</v>
      </c>
      <c r="C79" s="46">
        <v>1329548</v>
      </c>
      <c r="D79" s="46"/>
      <c r="E79" s="46"/>
      <c r="F79" s="46"/>
      <c r="G79" s="46"/>
      <c r="H79" s="46"/>
      <c r="I79" s="46"/>
      <c r="J79" s="46"/>
      <c r="K79" s="46"/>
      <c r="L79" s="255"/>
      <c r="M79" s="259"/>
      <c r="N79" s="255"/>
    </row>
    <row r="80" spans="1:14">
      <c r="A80" s="45" t="s">
        <v>231</v>
      </c>
      <c r="B80" s="249"/>
      <c r="C80" s="46"/>
      <c r="D80" s="46"/>
      <c r="E80" s="46"/>
      <c r="F80" s="46"/>
      <c r="G80" s="46"/>
      <c r="H80" s="46"/>
      <c r="I80" s="46"/>
      <c r="J80" s="46"/>
      <c r="K80" s="46"/>
      <c r="L80" s="255"/>
      <c r="M80" s="259"/>
      <c r="N80" s="255"/>
    </row>
    <row r="81" spans="1:14" ht="15.75">
      <c r="A81" s="48" t="s">
        <v>232</v>
      </c>
      <c r="B81" s="250">
        <f>SUM(B82:B96)</f>
        <v>5310</v>
      </c>
      <c r="C81" s="46"/>
      <c r="D81" s="46"/>
      <c r="E81" s="46"/>
      <c r="F81" s="46"/>
      <c r="G81" s="46"/>
      <c r="H81" s="46"/>
      <c r="I81" s="46">
        <v>1214524</v>
      </c>
      <c r="J81" s="46"/>
      <c r="K81" s="46"/>
      <c r="L81" s="255"/>
      <c r="N81" s="255"/>
    </row>
    <row r="82" spans="1:14">
      <c r="A82" s="45" t="s">
        <v>233</v>
      </c>
      <c r="B82" s="249"/>
      <c r="C82" s="46"/>
      <c r="D82" s="46"/>
      <c r="E82" s="46"/>
      <c r="F82" s="46"/>
      <c r="G82" s="46"/>
      <c r="H82" s="46"/>
      <c r="I82" s="46"/>
      <c r="J82" s="46"/>
      <c r="K82" s="46"/>
      <c r="L82" s="255"/>
      <c r="N82" s="255"/>
    </row>
    <row r="83" spans="1:14">
      <c r="A83" s="45" t="s">
        <v>234</v>
      </c>
      <c r="B83" s="249"/>
      <c r="C83" s="46"/>
      <c r="D83" s="46"/>
      <c r="E83" s="46"/>
      <c r="F83" s="46"/>
      <c r="G83" s="46"/>
      <c r="H83" s="46"/>
      <c r="I83" s="46"/>
      <c r="J83" s="46"/>
      <c r="K83" s="46"/>
      <c r="L83" s="255"/>
      <c r="N83" s="255"/>
    </row>
    <row r="84" spans="1:14">
      <c r="A84" s="45" t="s">
        <v>235</v>
      </c>
      <c r="B84" s="249"/>
      <c r="C84" s="46"/>
      <c r="D84" s="46"/>
      <c r="E84" s="46"/>
      <c r="F84" s="46"/>
      <c r="G84" s="46"/>
      <c r="H84" s="46"/>
      <c r="I84" s="46"/>
      <c r="J84" s="46"/>
      <c r="K84" s="46"/>
      <c r="L84" s="255"/>
      <c r="N84" s="255"/>
    </row>
    <row r="85" spans="1:14">
      <c r="A85" s="45" t="s">
        <v>236</v>
      </c>
      <c r="B85" s="249"/>
      <c r="C85" s="46"/>
      <c r="D85" s="46"/>
      <c r="E85" s="46"/>
      <c r="F85" s="46"/>
      <c r="G85" s="46"/>
      <c r="H85" s="46"/>
      <c r="I85" s="46">
        <v>12314</v>
      </c>
      <c r="J85" s="46"/>
      <c r="K85" s="46"/>
      <c r="L85" s="255"/>
      <c r="N85" s="255"/>
    </row>
    <row r="86" spans="1:14">
      <c r="A86" s="45" t="s">
        <v>237</v>
      </c>
      <c r="B86" s="249">
        <v>0</v>
      </c>
      <c r="C86" s="46"/>
      <c r="D86" s="46"/>
      <c r="E86" s="46"/>
      <c r="F86" s="46"/>
      <c r="G86" s="46"/>
      <c r="H86" s="46"/>
      <c r="I86" s="46"/>
      <c r="J86" s="46"/>
      <c r="K86" s="46"/>
      <c r="L86" s="255"/>
      <c r="N86" s="255"/>
    </row>
    <row r="87" spans="1:14" s="314" customFormat="1">
      <c r="A87" s="311" t="s">
        <v>238</v>
      </c>
      <c r="B87" s="312"/>
      <c r="C87" s="313"/>
      <c r="D87" s="313"/>
      <c r="E87" s="313"/>
      <c r="F87" s="313"/>
      <c r="G87" s="313"/>
      <c r="H87" s="313"/>
      <c r="I87" s="313">
        <v>1416</v>
      </c>
      <c r="J87" s="313"/>
      <c r="K87" s="313"/>
      <c r="L87" s="359"/>
      <c r="N87" s="359"/>
    </row>
    <row r="88" spans="1:14">
      <c r="A88" s="45" t="s">
        <v>239</v>
      </c>
      <c r="B88" s="249">
        <v>5310</v>
      </c>
      <c r="C88" s="46"/>
      <c r="D88" s="46"/>
      <c r="E88" s="46"/>
      <c r="F88" s="46"/>
      <c r="G88" s="46"/>
      <c r="H88" s="46"/>
      <c r="I88" s="46"/>
      <c r="J88" s="46"/>
      <c r="K88" s="46"/>
      <c r="L88" s="255"/>
      <c r="N88" s="255"/>
    </row>
    <row r="89" spans="1:14">
      <c r="A89" s="45" t="s">
        <v>240</v>
      </c>
      <c r="B89" s="249"/>
      <c r="C89" s="46"/>
      <c r="D89" s="46"/>
      <c r="E89" s="46"/>
      <c r="F89" s="46"/>
      <c r="G89" s="46"/>
      <c r="H89" s="46"/>
      <c r="I89" s="46"/>
      <c r="J89" s="46"/>
      <c r="K89" s="46"/>
      <c r="L89" s="255"/>
      <c r="N89" s="255"/>
    </row>
    <row r="90" spans="1:14">
      <c r="A90" s="45" t="s">
        <v>241</v>
      </c>
      <c r="B90" s="249"/>
      <c r="C90" s="46">
        <v>424960</v>
      </c>
      <c r="D90" s="46"/>
      <c r="E90" s="46"/>
      <c r="F90" s="46"/>
      <c r="G90" s="46"/>
      <c r="H90" s="46"/>
      <c r="I90" s="46"/>
      <c r="J90" s="46"/>
      <c r="K90" s="46"/>
      <c r="L90" s="255"/>
      <c r="N90" s="255"/>
    </row>
    <row r="91" spans="1:14">
      <c r="A91" s="45" t="s">
        <v>242</v>
      </c>
      <c r="B91" s="249"/>
      <c r="C91" s="46"/>
      <c r="D91" s="46"/>
      <c r="E91" s="46"/>
      <c r="F91" s="46"/>
      <c r="G91" s="46"/>
      <c r="H91" s="46"/>
      <c r="I91" s="46">
        <v>97290.82</v>
      </c>
      <c r="J91" s="46"/>
      <c r="K91" s="46"/>
      <c r="L91" s="255"/>
      <c r="N91" s="255"/>
    </row>
    <row r="92" spans="1:14">
      <c r="A92" s="45" t="s">
        <v>243</v>
      </c>
      <c r="B92" s="249"/>
      <c r="C92" s="46"/>
      <c r="D92" s="46"/>
      <c r="E92" s="46"/>
      <c r="F92" s="46"/>
      <c r="G92" s="46"/>
      <c r="H92" s="46"/>
      <c r="I92" s="46">
        <v>175</v>
      </c>
      <c r="J92" s="46"/>
      <c r="K92" s="46"/>
      <c r="L92" s="255"/>
      <c r="N92" s="255"/>
    </row>
    <row r="93" spans="1:14">
      <c r="A93" s="45" t="s">
        <v>244</v>
      </c>
      <c r="B93" s="249"/>
      <c r="C93" s="46"/>
      <c r="D93" s="46"/>
      <c r="E93" s="46"/>
      <c r="F93" s="46"/>
      <c r="G93" s="46"/>
      <c r="H93" s="46"/>
      <c r="I93" s="46"/>
      <c r="J93" s="46"/>
      <c r="K93" s="46"/>
      <c r="L93" s="255"/>
      <c r="N93" s="255"/>
    </row>
    <row r="94" spans="1:14">
      <c r="A94" s="45" t="s">
        <v>245</v>
      </c>
      <c r="B94" s="249"/>
      <c r="C94" s="46"/>
      <c r="D94" s="46"/>
      <c r="E94" s="46"/>
      <c r="F94" s="46"/>
      <c r="G94" s="46"/>
      <c r="H94" s="46"/>
      <c r="I94" s="46"/>
      <c r="J94" s="46"/>
      <c r="K94" s="46"/>
      <c r="L94" s="255"/>
      <c r="N94" s="255"/>
    </row>
    <row r="95" spans="1:14">
      <c r="A95" s="45" t="s">
        <v>310</v>
      </c>
      <c r="B95" s="249">
        <v>0</v>
      </c>
      <c r="C95" s="46">
        <v>174463</v>
      </c>
      <c r="D95" s="46"/>
      <c r="E95" s="46"/>
      <c r="F95" s="46"/>
      <c r="G95" s="46"/>
      <c r="H95" s="46"/>
      <c r="I95" s="46"/>
      <c r="J95" s="46"/>
      <c r="K95" s="46"/>
      <c r="L95" s="255"/>
      <c r="N95" s="255"/>
    </row>
    <row r="96" spans="1:14">
      <c r="A96" s="45" t="s">
        <v>315</v>
      </c>
      <c r="B96" s="252">
        <v>0</v>
      </c>
      <c r="C96" s="46"/>
      <c r="D96" s="46"/>
      <c r="E96" s="46"/>
      <c r="F96" s="46"/>
      <c r="G96" s="46"/>
      <c r="H96" s="46"/>
      <c r="I96" s="46">
        <v>15000</v>
      </c>
      <c r="J96" s="46"/>
      <c r="K96" s="46"/>
      <c r="L96" s="255"/>
      <c r="N96" s="255"/>
    </row>
    <row r="97" spans="1:16" ht="18.75">
      <c r="A97" s="44" t="s">
        <v>246</v>
      </c>
      <c r="B97" s="334">
        <f>+B98+B102+B106+B111+B117+B130+B141</f>
        <v>1973798.1354</v>
      </c>
      <c r="C97" s="46"/>
      <c r="D97" s="46"/>
      <c r="E97" s="46">
        <v>20818281</v>
      </c>
      <c r="F97" s="46">
        <v>9645177.7400000002</v>
      </c>
      <c r="G97" s="46"/>
      <c r="H97" s="46">
        <v>16082211</v>
      </c>
      <c r="I97" s="46"/>
      <c r="J97" s="46">
        <v>6682896</v>
      </c>
      <c r="K97" s="350">
        <v>17465071</v>
      </c>
      <c r="L97" s="351"/>
      <c r="M97" s="351"/>
      <c r="N97" s="255"/>
    </row>
    <row r="98" spans="1:16" ht="15.75">
      <c r="A98" s="48" t="s">
        <v>247</v>
      </c>
      <c r="B98" s="250">
        <f>+B99+B100</f>
        <v>141762.97999999998</v>
      </c>
      <c r="C98" s="46"/>
      <c r="D98" s="46"/>
      <c r="E98" s="46"/>
      <c r="F98" s="46"/>
      <c r="G98" s="46"/>
      <c r="H98" s="46"/>
      <c r="I98" s="46"/>
      <c r="J98" s="46"/>
      <c r="K98" s="46"/>
      <c r="L98" s="255"/>
      <c r="N98" s="255"/>
      <c r="P98" s="259"/>
    </row>
    <row r="99" spans="1:16">
      <c r="A99" s="49" t="s">
        <v>248</v>
      </c>
      <c r="B99" s="249">
        <v>141762.97999999998</v>
      </c>
      <c r="C99" s="46">
        <v>1945814</v>
      </c>
      <c r="D99" s="46"/>
      <c r="E99" s="46"/>
      <c r="F99" s="46"/>
      <c r="G99" s="46"/>
      <c r="H99" s="46"/>
      <c r="I99" s="46">
        <v>460280.26</v>
      </c>
      <c r="J99" s="46"/>
      <c r="K99" s="46"/>
      <c r="L99" s="255"/>
      <c r="M99" s="259"/>
      <c r="N99" s="255"/>
    </row>
    <row r="100" spans="1:16">
      <c r="A100" s="49" t="s">
        <v>249</v>
      </c>
      <c r="B100" s="249"/>
      <c r="C100" s="46">
        <v>17110</v>
      </c>
      <c r="D100" s="46"/>
      <c r="E100" s="46"/>
      <c r="F100" s="46"/>
      <c r="G100" s="46"/>
      <c r="H100" s="46"/>
      <c r="I100" s="46"/>
      <c r="J100" s="46"/>
      <c r="K100" s="46"/>
      <c r="L100" s="255"/>
      <c r="N100" s="255"/>
    </row>
    <row r="101" spans="1:16">
      <c r="A101" s="49" t="s">
        <v>327</v>
      </c>
      <c r="B101" s="245"/>
      <c r="C101" s="46"/>
      <c r="D101" s="46"/>
      <c r="E101" s="46"/>
      <c r="F101" s="46"/>
      <c r="G101" s="46"/>
      <c r="H101" s="46"/>
      <c r="I101" s="46">
        <v>104122</v>
      </c>
      <c r="J101" s="46"/>
      <c r="K101" s="46"/>
      <c r="L101" s="255"/>
      <c r="N101" s="255"/>
    </row>
    <row r="102" spans="1:16" ht="15.75">
      <c r="A102" s="48" t="s">
        <v>250</v>
      </c>
      <c r="B102" s="250">
        <f>SUM(B103:B105)</f>
        <v>30100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255"/>
      <c r="N102" s="255"/>
    </row>
    <row r="103" spans="1:16">
      <c r="A103" s="49" t="s">
        <v>251</v>
      </c>
      <c r="B103" s="249">
        <v>16000</v>
      </c>
      <c r="C103" s="46"/>
      <c r="D103" s="46"/>
      <c r="E103" s="46"/>
      <c r="F103" s="46"/>
      <c r="G103" s="46"/>
      <c r="H103" s="46"/>
      <c r="I103" s="46">
        <v>3761.55</v>
      </c>
      <c r="J103" s="46"/>
      <c r="K103" s="46"/>
      <c r="L103" s="255"/>
      <c r="N103" s="255"/>
    </row>
    <row r="104" spans="1:16">
      <c r="A104" s="49" t="s">
        <v>252</v>
      </c>
      <c r="B104" s="249">
        <v>14100</v>
      </c>
      <c r="C104" s="46"/>
      <c r="D104" s="46"/>
      <c r="E104" s="46"/>
      <c r="F104" s="46"/>
      <c r="G104" s="46"/>
      <c r="H104" s="46"/>
      <c r="I104" s="46">
        <v>45058.18</v>
      </c>
      <c r="J104" s="46"/>
      <c r="K104" s="46"/>
      <c r="L104" s="255"/>
      <c r="N104" s="255"/>
    </row>
    <row r="105" spans="1:16">
      <c r="A105" s="49" t="s">
        <v>253</v>
      </c>
      <c r="B105" s="249"/>
      <c r="C105" s="46">
        <v>11547</v>
      </c>
      <c r="D105" s="46"/>
      <c r="E105" s="46"/>
      <c r="F105" s="46"/>
      <c r="G105" s="46"/>
      <c r="H105" s="46"/>
      <c r="I105" s="46"/>
      <c r="J105" s="46"/>
      <c r="K105" s="46"/>
      <c r="L105" s="255"/>
      <c r="N105" s="255"/>
    </row>
    <row r="106" spans="1:16" ht="15.75">
      <c r="A106" s="48" t="s">
        <v>254</v>
      </c>
      <c r="B106" s="250">
        <f>SUM(B107:B110)</f>
        <v>541939.31000000006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255"/>
      <c r="N106" s="255"/>
    </row>
    <row r="107" spans="1:16">
      <c r="A107" s="49" t="s">
        <v>255</v>
      </c>
      <c r="B107" s="249"/>
      <c r="C107" s="46">
        <v>106029</v>
      </c>
      <c r="D107" s="46"/>
      <c r="E107" s="46"/>
      <c r="F107" s="46"/>
      <c r="G107" s="46"/>
      <c r="H107" s="46"/>
      <c r="I107" s="46"/>
      <c r="J107" s="46"/>
      <c r="K107" s="46"/>
      <c r="L107" s="255"/>
      <c r="N107" s="255"/>
    </row>
    <row r="108" spans="1:16">
      <c r="A108" s="49" t="s">
        <v>256</v>
      </c>
      <c r="B108" s="249">
        <v>98456</v>
      </c>
      <c r="C108" s="46">
        <v>248950</v>
      </c>
      <c r="D108" s="46"/>
      <c r="E108" s="46"/>
      <c r="F108" s="46"/>
      <c r="G108" s="46"/>
      <c r="H108" s="46"/>
      <c r="I108" s="46">
        <v>8066.48</v>
      </c>
      <c r="J108" s="46"/>
      <c r="K108" s="46"/>
      <c r="L108" s="255"/>
      <c r="N108" s="255"/>
    </row>
    <row r="109" spans="1:16">
      <c r="A109" s="49" t="s">
        <v>257</v>
      </c>
      <c r="B109" s="249"/>
      <c r="C109" s="46">
        <v>384503</v>
      </c>
      <c r="D109" s="46"/>
      <c r="E109" s="46"/>
      <c r="F109" s="46"/>
      <c r="G109" s="46"/>
      <c r="H109" s="46"/>
      <c r="I109" s="46"/>
      <c r="J109" s="46"/>
      <c r="K109" s="46"/>
      <c r="L109" s="255"/>
      <c r="N109" s="255"/>
    </row>
    <row r="110" spans="1:16">
      <c r="A110" s="49" t="s">
        <v>258</v>
      </c>
      <c r="B110" s="259">
        <v>443483.31</v>
      </c>
      <c r="C110" s="46">
        <v>5780385</v>
      </c>
      <c r="D110" s="46"/>
      <c r="E110" s="46"/>
      <c r="F110" s="46"/>
      <c r="G110" s="46"/>
      <c r="H110" s="46"/>
      <c r="I110" s="46">
        <v>2419313.1800000002</v>
      </c>
      <c r="J110" s="46"/>
      <c r="K110" s="46"/>
      <c r="L110" s="255"/>
      <c r="M110" s="259"/>
      <c r="N110" s="255"/>
    </row>
    <row r="111" spans="1:16" ht="15.75">
      <c r="A111" s="48" t="s">
        <v>259</v>
      </c>
      <c r="B111" s="250">
        <f>SUM(B112:B116)</f>
        <v>38343.22</v>
      </c>
      <c r="C111" s="46"/>
      <c r="D111" s="46"/>
      <c r="E111" s="46"/>
      <c r="F111" s="46"/>
      <c r="G111" s="46"/>
      <c r="H111" s="46"/>
      <c r="I111" s="46">
        <v>46420</v>
      </c>
      <c r="J111" s="46"/>
      <c r="K111" s="46"/>
      <c r="L111" s="255"/>
      <c r="N111" s="255"/>
    </row>
    <row r="112" spans="1:16">
      <c r="A112" s="49" t="s">
        <v>260</v>
      </c>
      <c r="B112" s="249"/>
      <c r="C112" s="46"/>
      <c r="D112" s="46"/>
      <c r="E112" s="46"/>
      <c r="F112" s="46"/>
      <c r="G112" s="46"/>
      <c r="H112" s="46"/>
      <c r="I112" s="46"/>
      <c r="J112" s="46"/>
      <c r="K112" s="46"/>
      <c r="L112" s="255"/>
      <c r="N112" s="255"/>
      <c r="P112" s="255"/>
    </row>
    <row r="113" spans="1:14">
      <c r="A113" s="49" t="s">
        <v>261</v>
      </c>
      <c r="B113" s="249">
        <v>0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255"/>
      <c r="N113" s="255"/>
    </row>
    <row r="114" spans="1:14">
      <c r="A114" s="49" t="s">
        <v>262</v>
      </c>
      <c r="B114" s="249"/>
      <c r="C114" s="46">
        <v>28305</v>
      </c>
      <c r="D114" s="46"/>
      <c r="E114" s="46"/>
      <c r="F114" s="46"/>
      <c r="G114" s="46"/>
      <c r="H114" s="46"/>
      <c r="I114" s="46">
        <v>13636.3</v>
      </c>
      <c r="J114" s="46"/>
      <c r="K114" s="46"/>
      <c r="L114" s="255"/>
      <c r="N114" s="255"/>
    </row>
    <row r="115" spans="1:14">
      <c r="A115" s="49" t="s">
        <v>263</v>
      </c>
      <c r="B115" s="249"/>
      <c r="C115" s="46"/>
      <c r="D115" s="46"/>
      <c r="E115" s="46"/>
      <c r="F115" s="46"/>
      <c r="G115" s="46"/>
      <c r="H115" s="46"/>
      <c r="I115" s="46">
        <v>1225</v>
      </c>
      <c r="J115" s="46"/>
      <c r="K115" s="46"/>
      <c r="L115" s="255"/>
      <c r="N115" s="255"/>
    </row>
    <row r="116" spans="1:14">
      <c r="A116" s="49" t="s">
        <v>628</v>
      </c>
      <c r="B116" s="249">
        <v>38343.22</v>
      </c>
      <c r="C116" s="46"/>
      <c r="D116" s="46"/>
      <c r="E116" s="46"/>
      <c r="F116" s="46"/>
      <c r="G116" s="46"/>
      <c r="H116" s="46"/>
      <c r="I116" s="46">
        <v>49237.31</v>
      </c>
      <c r="J116" s="46"/>
      <c r="K116" s="46"/>
      <c r="L116" s="255"/>
      <c r="M116" s="259"/>
      <c r="N116" s="255"/>
    </row>
    <row r="117" spans="1:14" ht="15.75">
      <c r="A117" s="48" t="s">
        <v>265</v>
      </c>
      <c r="B117" s="250">
        <f>+B129+B128+B127+B126+B125+B124+B123+B122+B121</f>
        <v>7137</v>
      </c>
      <c r="C117" s="46"/>
      <c r="D117" s="46"/>
      <c r="E117" s="46"/>
      <c r="F117" s="46"/>
      <c r="G117" s="46"/>
      <c r="H117" s="46"/>
      <c r="I117" s="46">
        <v>633805.24</v>
      </c>
      <c r="J117" s="46"/>
      <c r="K117" s="46"/>
      <c r="L117" s="255"/>
      <c r="N117" s="255"/>
    </row>
    <row r="118" spans="1:14">
      <c r="A118" s="49" t="s">
        <v>266</v>
      </c>
      <c r="B118" s="249">
        <v>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255"/>
      <c r="N118" s="255"/>
    </row>
    <row r="119" spans="1:14">
      <c r="A119" s="49" t="s">
        <v>267</v>
      </c>
      <c r="B119" s="249">
        <v>0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255"/>
      <c r="N119" s="255"/>
    </row>
    <row r="120" spans="1:14">
      <c r="A120" s="49" t="s">
        <v>268</v>
      </c>
      <c r="B120" s="249"/>
      <c r="C120" s="46"/>
      <c r="D120" s="46"/>
      <c r="E120" s="46"/>
      <c r="F120" s="46"/>
      <c r="G120" s="46"/>
      <c r="H120" s="46"/>
      <c r="I120" s="46"/>
      <c r="J120" s="46"/>
      <c r="K120" s="46"/>
      <c r="L120" s="255"/>
      <c r="N120" s="255"/>
    </row>
    <row r="121" spans="1:14">
      <c r="A121" s="49" t="s">
        <v>645</v>
      </c>
      <c r="B121" s="249"/>
      <c r="C121" s="46"/>
      <c r="D121" s="46"/>
      <c r="E121" s="46"/>
      <c r="F121" s="46"/>
      <c r="G121" s="46"/>
      <c r="H121" s="46"/>
      <c r="I121" s="46"/>
      <c r="J121" s="46"/>
      <c r="K121" s="46"/>
      <c r="L121" s="255"/>
      <c r="N121" s="255"/>
    </row>
    <row r="122" spans="1:14" ht="21">
      <c r="A122" s="49" t="s">
        <v>269</v>
      </c>
      <c r="B122" s="338"/>
      <c r="C122" s="46"/>
      <c r="D122" s="46"/>
      <c r="E122" s="46"/>
      <c r="F122" s="46"/>
      <c r="G122" s="46"/>
      <c r="H122" s="46"/>
      <c r="I122" s="46"/>
      <c r="J122" s="46"/>
      <c r="K122" s="46"/>
      <c r="L122" s="255"/>
      <c r="N122" s="255"/>
    </row>
    <row r="123" spans="1:14">
      <c r="A123" s="49" t="s">
        <v>270</v>
      </c>
      <c r="B123" s="249"/>
      <c r="C123" s="46"/>
      <c r="D123" s="46"/>
      <c r="E123" s="46"/>
      <c r="F123" s="46"/>
      <c r="G123" s="46"/>
      <c r="H123" s="46"/>
      <c r="I123" s="46"/>
      <c r="J123" s="46"/>
      <c r="K123" s="46"/>
      <c r="L123" s="255"/>
      <c r="N123" s="255"/>
    </row>
    <row r="124" spans="1:14">
      <c r="A124" s="49" t="s">
        <v>271</v>
      </c>
      <c r="B124" s="249"/>
      <c r="C124" s="46"/>
      <c r="D124" s="46"/>
      <c r="E124" s="46"/>
      <c r="F124" s="46"/>
      <c r="G124" s="46"/>
      <c r="H124" s="46"/>
      <c r="I124" s="46"/>
      <c r="J124" s="46"/>
      <c r="K124" s="46"/>
      <c r="L124" s="255"/>
      <c r="N124" s="255"/>
    </row>
    <row r="125" spans="1:14" s="333" customFormat="1">
      <c r="A125" s="330" t="s">
        <v>328</v>
      </c>
      <c r="B125" s="331"/>
      <c r="C125" s="332"/>
      <c r="D125" s="332"/>
      <c r="E125" s="332"/>
      <c r="F125" s="332"/>
      <c r="G125" s="332"/>
      <c r="H125" s="332"/>
      <c r="I125" s="332">
        <v>286878</v>
      </c>
      <c r="J125" s="332"/>
      <c r="K125" s="332"/>
      <c r="L125" s="360"/>
      <c r="N125" s="360"/>
    </row>
    <row r="126" spans="1:14">
      <c r="A126" s="49" t="s">
        <v>272</v>
      </c>
      <c r="B126" s="249">
        <v>7137</v>
      </c>
      <c r="C126" s="46">
        <v>356152</v>
      </c>
      <c r="D126" s="46"/>
      <c r="E126" s="46"/>
      <c r="F126" s="46"/>
      <c r="G126" s="46"/>
      <c r="H126" s="46"/>
      <c r="I126" s="46"/>
      <c r="J126" s="46"/>
      <c r="K126" s="46"/>
      <c r="L126" s="255"/>
      <c r="N126" s="255"/>
    </row>
    <row r="127" spans="1:14">
      <c r="A127" s="49" t="s">
        <v>273</v>
      </c>
      <c r="B127" s="249"/>
      <c r="C127" s="46"/>
      <c r="D127" s="46"/>
      <c r="E127" s="46"/>
      <c r="F127" s="46"/>
      <c r="G127" s="46"/>
      <c r="H127" s="46"/>
      <c r="I127" s="46"/>
      <c r="J127" s="46"/>
      <c r="K127" s="46"/>
      <c r="L127" s="255"/>
      <c r="N127" s="255"/>
    </row>
    <row r="128" spans="1:14">
      <c r="A128" s="49" t="s">
        <v>274</v>
      </c>
      <c r="B128" s="249"/>
      <c r="C128" s="46"/>
      <c r="D128" s="46"/>
      <c r="E128" s="46"/>
      <c r="F128" s="46"/>
      <c r="G128" s="46"/>
      <c r="H128" s="46"/>
      <c r="I128" s="46"/>
      <c r="J128" s="46"/>
      <c r="K128" s="46"/>
      <c r="L128" s="255"/>
      <c r="N128" s="255"/>
    </row>
    <row r="129" spans="1:18">
      <c r="A129" s="261" t="s">
        <v>275</v>
      </c>
      <c r="B129" s="249"/>
      <c r="C129" s="46"/>
      <c r="D129" s="46"/>
      <c r="E129" s="46"/>
      <c r="F129" s="46"/>
      <c r="G129" s="46"/>
      <c r="H129" s="46"/>
      <c r="I129" s="46"/>
      <c r="J129" s="46"/>
      <c r="K129" s="46"/>
      <c r="L129" s="255"/>
      <c r="N129" s="255"/>
    </row>
    <row r="130" spans="1:18" ht="15.75">
      <c r="A130" s="175" t="s">
        <v>276</v>
      </c>
      <c r="B130" s="335">
        <f>SUM(B132:B140)</f>
        <v>549663.93000000005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255"/>
      <c r="N130" s="255"/>
    </row>
    <row r="131" spans="1:18">
      <c r="A131" s="261" t="s">
        <v>281</v>
      </c>
      <c r="B131" s="245"/>
      <c r="C131" s="46"/>
      <c r="D131" s="46"/>
      <c r="E131" s="46"/>
      <c r="F131" s="46"/>
      <c r="G131" s="46"/>
      <c r="H131" s="46"/>
      <c r="I131" s="46"/>
      <c r="J131" s="46"/>
      <c r="K131" s="46"/>
      <c r="L131" s="255"/>
      <c r="N131" s="255"/>
    </row>
    <row r="132" spans="1:18">
      <c r="A132" s="261" t="s">
        <v>278</v>
      </c>
      <c r="B132" s="305">
        <v>33160.199999999997</v>
      </c>
      <c r="C132" s="46">
        <v>4639996</v>
      </c>
      <c r="D132" s="46"/>
      <c r="E132" s="46"/>
      <c r="F132" s="46"/>
      <c r="G132" s="46"/>
      <c r="H132" s="46"/>
      <c r="I132" s="46"/>
      <c r="J132" s="46"/>
      <c r="K132" s="46"/>
      <c r="L132" s="255"/>
      <c r="M132" s="259"/>
      <c r="N132" s="255"/>
    </row>
    <row r="133" spans="1:18">
      <c r="A133" s="261" t="s">
        <v>279</v>
      </c>
      <c r="B133" s="305">
        <v>81912.800000000003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255"/>
      <c r="M133" s="259"/>
      <c r="N133" s="255"/>
    </row>
    <row r="134" spans="1:18">
      <c r="A134" s="261" t="s">
        <v>280</v>
      </c>
      <c r="B134" s="305">
        <v>0</v>
      </c>
      <c r="C134" s="46"/>
      <c r="D134" s="46"/>
      <c r="E134" s="46"/>
      <c r="F134" s="46"/>
      <c r="G134" s="46"/>
      <c r="H134" s="46"/>
      <c r="I134" s="46">
        <v>5925</v>
      </c>
      <c r="J134" s="46"/>
      <c r="K134" s="46"/>
      <c r="L134" s="255"/>
      <c r="N134" s="255"/>
      <c r="P134" s="255"/>
      <c r="R134" s="259"/>
    </row>
    <row r="135" spans="1:18">
      <c r="A135" s="261" t="s">
        <v>277</v>
      </c>
      <c r="B135" s="249"/>
      <c r="C135" s="46"/>
      <c r="D135" s="46"/>
      <c r="E135" s="46"/>
      <c r="F135" s="46"/>
      <c r="G135" s="46"/>
      <c r="H135" s="46"/>
      <c r="I135" s="46">
        <v>3268555.8899999997</v>
      </c>
      <c r="J135" s="46"/>
      <c r="K135" s="46"/>
      <c r="L135" s="255"/>
      <c r="N135" s="255"/>
      <c r="P135" s="255"/>
      <c r="R135" s="259"/>
    </row>
    <row r="136" spans="1:18" ht="15.75">
      <c r="A136" s="260" t="s">
        <v>515</v>
      </c>
      <c r="B136" s="309"/>
      <c r="C136" s="46"/>
      <c r="D136" s="46"/>
      <c r="E136" s="46"/>
      <c r="F136" s="46"/>
      <c r="G136" s="46"/>
      <c r="H136" s="46"/>
      <c r="I136" s="46"/>
      <c r="J136" s="46"/>
      <c r="K136" s="46"/>
      <c r="L136" s="255"/>
      <c r="N136" s="255"/>
      <c r="P136" s="255"/>
      <c r="R136" s="259"/>
    </row>
    <row r="137" spans="1:18">
      <c r="A137" s="261" t="s">
        <v>282</v>
      </c>
      <c r="B137" s="249">
        <v>384280.93000000005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255"/>
      <c r="M137" s="259"/>
      <c r="N137" s="255"/>
      <c r="P137" s="255"/>
      <c r="R137" s="259"/>
    </row>
    <row r="138" spans="1:18">
      <c r="A138" s="261" t="s">
        <v>283</v>
      </c>
      <c r="B138" s="249"/>
      <c r="C138" s="46"/>
      <c r="D138" s="46"/>
      <c r="E138" s="46"/>
      <c r="F138" s="46"/>
      <c r="G138" s="46"/>
      <c r="H138" s="46"/>
      <c r="I138" s="46"/>
      <c r="J138" s="46"/>
      <c r="K138" s="46"/>
      <c r="L138" s="255"/>
      <c r="N138" s="255"/>
      <c r="P138" s="255"/>
      <c r="R138" s="259"/>
    </row>
    <row r="139" spans="1:18">
      <c r="A139" s="49" t="s">
        <v>284</v>
      </c>
      <c r="B139" s="249">
        <v>50310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255"/>
      <c r="N139" s="255"/>
      <c r="R139" s="259"/>
    </row>
    <row r="140" spans="1:18">
      <c r="A140" s="310" t="s">
        <v>329</v>
      </c>
      <c r="B140" s="245"/>
      <c r="C140" s="46"/>
      <c r="D140" s="46"/>
      <c r="E140" s="46"/>
      <c r="F140" s="46"/>
      <c r="G140" s="46"/>
      <c r="H140" s="46"/>
      <c r="I140" s="46">
        <v>1023150.54</v>
      </c>
      <c r="J140" s="46"/>
      <c r="K140" s="46"/>
      <c r="L140" s="255"/>
      <c r="M140" s="259"/>
      <c r="N140" s="255"/>
      <c r="R140" s="259"/>
    </row>
    <row r="141" spans="1:18" ht="15.75">
      <c r="A141" s="48" t="s">
        <v>285</v>
      </c>
      <c r="B141" s="250">
        <f>SUM(B142:B156)</f>
        <v>664851.69539999997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255"/>
      <c r="M141" s="255"/>
      <c r="N141" s="255"/>
      <c r="P141" s="259"/>
      <c r="R141" s="259"/>
    </row>
    <row r="142" spans="1:18">
      <c r="A142" s="49" t="s">
        <v>286</v>
      </c>
      <c r="B142" s="249">
        <v>1415.25</v>
      </c>
      <c r="C142" s="46">
        <v>1435525</v>
      </c>
      <c r="D142" s="46"/>
      <c r="E142" s="46"/>
      <c r="F142" s="46"/>
      <c r="G142" s="46"/>
      <c r="H142" s="46"/>
      <c r="I142" s="46">
        <v>1079807.6200000001</v>
      </c>
      <c r="J142" s="46"/>
      <c r="K142" s="46"/>
      <c r="L142" s="255"/>
      <c r="M142" s="259"/>
      <c r="N142" s="255"/>
    </row>
    <row r="143" spans="1:18">
      <c r="A143" s="49" t="s">
        <v>287</v>
      </c>
      <c r="B143" s="249">
        <v>103683.4954</v>
      </c>
      <c r="C143" s="46">
        <v>3796372</v>
      </c>
      <c r="D143" s="46"/>
      <c r="E143" s="46"/>
      <c r="F143" s="46"/>
      <c r="G143" s="46"/>
      <c r="H143" s="46"/>
      <c r="I143" s="46"/>
      <c r="J143" s="46"/>
      <c r="K143" s="46"/>
      <c r="L143" s="255"/>
      <c r="M143" s="259"/>
      <c r="N143" s="255"/>
    </row>
    <row r="144" spans="1:18">
      <c r="A144" s="49" t="s">
        <v>330</v>
      </c>
      <c r="B144" s="245"/>
      <c r="C144" s="46"/>
      <c r="D144" s="46"/>
      <c r="E144" s="46"/>
      <c r="F144" s="46"/>
      <c r="G144" s="46"/>
      <c r="H144" s="46"/>
      <c r="I144" s="46">
        <v>1285685</v>
      </c>
      <c r="J144" s="46"/>
      <c r="K144" s="46"/>
      <c r="L144" s="255"/>
      <c r="N144" s="255"/>
    </row>
    <row r="145" spans="1:15">
      <c r="A145" s="49" t="s">
        <v>288</v>
      </c>
      <c r="B145" s="249">
        <v>515452.94999999995</v>
      </c>
      <c r="C145" s="46">
        <v>128217</v>
      </c>
      <c r="D145" s="46"/>
      <c r="E145" s="46"/>
      <c r="F145" s="46"/>
      <c r="G145" s="46"/>
      <c r="H145" s="46"/>
      <c r="I145" s="46">
        <v>2280433</v>
      </c>
      <c r="J145" s="46"/>
      <c r="K145" s="46"/>
      <c r="L145" s="255"/>
      <c r="M145" s="259"/>
      <c r="N145" s="255"/>
    </row>
    <row r="146" spans="1:15">
      <c r="A146" s="49" t="s">
        <v>289</v>
      </c>
      <c r="B146" s="249"/>
      <c r="C146" s="46"/>
      <c r="D146" s="46"/>
      <c r="E146" s="46"/>
      <c r="F146" s="46"/>
      <c r="G146" s="46"/>
      <c r="H146" s="46"/>
      <c r="I146" s="46"/>
      <c r="J146" s="46"/>
      <c r="K146" s="46"/>
      <c r="L146" s="255"/>
      <c r="M146" s="259"/>
      <c r="N146" s="255"/>
    </row>
    <row r="147" spans="1:15">
      <c r="A147" s="49" t="s">
        <v>289</v>
      </c>
      <c r="B147" s="249"/>
      <c r="C147" s="46"/>
      <c r="D147" s="46"/>
      <c r="E147" s="46"/>
      <c r="F147" s="46"/>
      <c r="G147" s="46"/>
      <c r="H147" s="46"/>
      <c r="I147" s="46"/>
      <c r="J147" s="46"/>
      <c r="K147" s="46"/>
      <c r="L147" s="255"/>
      <c r="M147" s="259"/>
      <c r="N147" s="255"/>
    </row>
    <row r="148" spans="1:15">
      <c r="A148" s="49" t="s">
        <v>290</v>
      </c>
      <c r="B148" s="249">
        <v>44300</v>
      </c>
      <c r="C148" s="46">
        <v>547893</v>
      </c>
      <c r="D148" s="46"/>
      <c r="E148" s="46"/>
      <c r="F148" s="46"/>
      <c r="G148" s="46"/>
      <c r="H148" s="46"/>
      <c r="I148" s="46">
        <v>200958</v>
      </c>
      <c r="J148" s="46"/>
      <c r="K148" s="46"/>
      <c r="L148" s="255"/>
      <c r="M148" s="255"/>
      <c r="N148" s="255"/>
    </row>
    <row r="149" spans="1:15">
      <c r="A149" s="49" t="s">
        <v>291</v>
      </c>
      <c r="B149" s="244"/>
      <c r="C149" s="46"/>
      <c r="D149" s="46"/>
      <c r="E149" s="46"/>
      <c r="F149" s="46"/>
      <c r="G149" s="46"/>
      <c r="H149" s="46"/>
      <c r="I149" s="46"/>
      <c r="J149" s="46"/>
      <c r="K149" s="46"/>
      <c r="L149" s="255"/>
      <c r="M149" s="255"/>
      <c r="N149" s="255"/>
      <c r="O149" s="255"/>
    </row>
    <row r="150" spans="1:15">
      <c r="A150" s="49" t="s">
        <v>292</v>
      </c>
      <c r="B150" s="249"/>
      <c r="C150" s="46">
        <v>977370</v>
      </c>
      <c r="D150" s="46"/>
      <c r="E150" s="46"/>
      <c r="F150" s="46"/>
      <c r="G150" s="46"/>
      <c r="H150" s="46"/>
      <c r="I150" s="46">
        <v>374272.6</v>
      </c>
      <c r="J150" s="46"/>
      <c r="K150" s="46"/>
      <c r="L150" s="255"/>
      <c r="M150" s="255"/>
      <c r="N150" s="255"/>
      <c r="O150" s="255"/>
    </row>
    <row r="151" spans="1:15">
      <c r="A151" s="49" t="s">
        <v>293</v>
      </c>
      <c r="B151" s="249"/>
      <c r="C151" s="46"/>
      <c r="D151" s="46"/>
      <c r="E151" s="46"/>
      <c r="F151" s="46"/>
      <c r="G151" s="46"/>
      <c r="H151" s="46"/>
      <c r="I151" s="46">
        <v>25889.200000000001</v>
      </c>
      <c r="J151" s="46"/>
      <c r="K151" s="46"/>
      <c r="L151" s="255"/>
      <c r="M151" s="255"/>
      <c r="N151" s="255"/>
      <c r="O151" s="255"/>
    </row>
    <row r="152" spans="1:15">
      <c r="A152" s="49" t="s">
        <v>294</v>
      </c>
      <c r="B152" s="249"/>
      <c r="C152" s="46"/>
      <c r="D152" s="46"/>
      <c r="E152" s="46"/>
      <c r="F152" s="46"/>
      <c r="G152" s="46"/>
      <c r="H152" s="46"/>
      <c r="I152" s="46"/>
      <c r="J152" s="46"/>
      <c r="K152" s="46"/>
      <c r="L152" s="255"/>
      <c r="N152" s="255"/>
      <c r="O152" s="255"/>
    </row>
    <row r="153" spans="1:15">
      <c r="A153" s="49" t="s">
        <v>294</v>
      </c>
      <c r="B153" s="249"/>
      <c r="C153" s="46"/>
      <c r="D153" s="46"/>
      <c r="E153" s="46"/>
      <c r="F153" s="46"/>
      <c r="G153" s="46"/>
      <c r="H153" s="46"/>
      <c r="I153" s="46"/>
      <c r="J153" s="46"/>
      <c r="K153" s="46"/>
      <c r="L153" s="255"/>
      <c r="N153" s="255"/>
    </row>
    <row r="154" spans="1:15">
      <c r="A154" s="49" t="s">
        <v>295</v>
      </c>
      <c r="B154" s="249"/>
      <c r="C154" s="46"/>
      <c r="D154" s="46"/>
      <c r="E154" s="46"/>
      <c r="F154" s="46"/>
      <c r="G154" s="46"/>
      <c r="H154" s="46"/>
      <c r="I154" s="46"/>
      <c r="J154" s="46"/>
      <c r="K154" s="46"/>
      <c r="L154" s="255"/>
      <c r="N154" s="255"/>
    </row>
    <row r="155" spans="1:15">
      <c r="A155" s="49" t="s">
        <v>296</v>
      </c>
      <c r="B155" s="249"/>
      <c r="C155" s="46">
        <v>294453</v>
      </c>
      <c r="D155" s="46"/>
      <c r="E155" s="46"/>
      <c r="F155" s="46"/>
      <c r="G155" s="46"/>
      <c r="H155" s="46"/>
      <c r="I155" s="46"/>
      <c r="J155" s="46"/>
      <c r="K155" s="46"/>
      <c r="L155" s="255"/>
      <c r="N155" s="255"/>
    </row>
    <row r="156" spans="1:15">
      <c r="A156" s="49" t="s">
        <v>297</v>
      </c>
      <c r="B156" s="249"/>
      <c r="C156" s="46"/>
      <c r="D156" s="46"/>
      <c r="E156" s="46"/>
      <c r="F156" s="46"/>
      <c r="G156" s="46"/>
      <c r="H156" s="46"/>
      <c r="I156" s="46"/>
      <c r="J156" s="46"/>
      <c r="K156" s="46"/>
      <c r="L156" s="255"/>
      <c r="N156" s="255"/>
    </row>
    <row r="157" spans="1:15">
      <c r="A157" s="50" t="s">
        <v>298</v>
      </c>
      <c r="B157" s="250">
        <f>SUM(B158:B164)</f>
        <v>0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255"/>
      <c r="N157" s="255"/>
    </row>
    <row r="158" spans="1:15">
      <c r="A158" s="49" t="s">
        <v>299</v>
      </c>
      <c r="B158" s="249"/>
      <c r="C158" s="46"/>
      <c r="D158" s="46"/>
      <c r="E158" s="46"/>
      <c r="F158" s="46"/>
      <c r="G158" s="46"/>
      <c r="H158" s="46"/>
      <c r="I158" s="46"/>
      <c r="J158" s="46"/>
      <c r="K158" s="46"/>
      <c r="L158" s="255"/>
      <c r="N158" s="255"/>
    </row>
    <row r="159" spans="1:15">
      <c r="A159" s="49" t="s">
        <v>300</v>
      </c>
      <c r="B159" s="249"/>
      <c r="C159" s="46"/>
      <c r="D159" s="46"/>
      <c r="E159" s="46"/>
      <c r="F159" s="46"/>
      <c r="G159" s="46"/>
      <c r="H159" s="46"/>
      <c r="I159" s="46"/>
      <c r="J159" s="46"/>
      <c r="K159" s="46"/>
      <c r="L159" s="255"/>
      <c r="N159" s="255"/>
    </row>
    <row r="160" spans="1:15">
      <c r="A160" s="49" t="s">
        <v>301</v>
      </c>
      <c r="B160" s="249"/>
      <c r="C160" s="46"/>
      <c r="D160" s="46"/>
      <c r="E160" s="46"/>
      <c r="F160" s="46"/>
      <c r="G160" s="46"/>
      <c r="H160" s="46"/>
      <c r="I160" s="46"/>
      <c r="J160" s="46"/>
      <c r="K160" s="46"/>
      <c r="L160" s="255"/>
      <c r="N160" s="255"/>
    </row>
    <row r="161" spans="1:14">
      <c r="A161" s="49" t="s">
        <v>302</v>
      </c>
      <c r="B161" s="249"/>
      <c r="C161" s="46"/>
      <c r="D161" s="46"/>
      <c r="E161" s="46"/>
      <c r="F161" s="46"/>
      <c r="G161" s="46"/>
      <c r="H161" s="46"/>
      <c r="I161" s="46"/>
      <c r="J161" s="46"/>
      <c r="K161" s="46"/>
      <c r="L161" s="255"/>
      <c r="N161" s="255"/>
    </row>
    <row r="162" spans="1:14">
      <c r="A162" s="49" t="s">
        <v>303</v>
      </c>
      <c r="B162" s="249"/>
      <c r="C162" s="46"/>
      <c r="D162" s="46"/>
      <c r="E162" s="46"/>
      <c r="F162" s="46"/>
      <c r="G162" s="46"/>
      <c r="H162" s="46"/>
      <c r="I162" s="46"/>
      <c r="J162" s="46"/>
      <c r="K162" s="46"/>
      <c r="L162" s="255"/>
      <c r="N162" s="255"/>
    </row>
    <row r="163" spans="1:14">
      <c r="A163" s="49" t="s">
        <v>304</v>
      </c>
      <c r="B163" s="249"/>
      <c r="C163" s="46"/>
      <c r="D163" s="46"/>
      <c r="E163" s="46"/>
      <c r="F163" s="46"/>
      <c r="G163" s="46"/>
      <c r="H163" s="46"/>
      <c r="I163" s="46"/>
      <c r="J163" s="46"/>
      <c r="K163" s="46"/>
      <c r="L163" s="255"/>
      <c r="N163" s="255"/>
    </row>
    <row r="164" spans="1:14">
      <c r="A164" s="49" t="s">
        <v>137</v>
      </c>
      <c r="B164" s="249"/>
      <c r="C164" s="46"/>
      <c r="D164" s="46"/>
      <c r="E164" s="46"/>
      <c r="F164" s="46"/>
      <c r="G164" s="46"/>
      <c r="H164" s="46"/>
      <c r="I164" s="46"/>
      <c r="J164" s="46"/>
      <c r="K164" s="46"/>
      <c r="L164" s="255"/>
      <c r="N164" s="255"/>
    </row>
    <row r="165" spans="1:14">
      <c r="A165" s="51" t="s">
        <v>40</v>
      </c>
      <c r="B165" s="250">
        <f>SUM(B166:B168)</f>
        <v>0</v>
      </c>
      <c r="C165" s="46"/>
      <c r="D165" s="46"/>
      <c r="E165" s="46"/>
      <c r="F165" s="46"/>
      <c r="G165" s="46"/>
      <c r="H165" s="46"/>
      <c r="I165" s="46"/>
      <c r="J165" s="46"/>
      <c r="K165" s="46"/>
      <c r="L165" s="255"/>
      <c r="N165" s="255"/>
    </row>
    <row r="166" spans="1:14">
      <c r="A166" s="49" t="s">
        <v>305</v>
      </c>
      <c r="B166" s="249"/>
      <c r="C166" s="46"/>
      <c r="D166" s="46"/>
      <c r="E166" s="46"/>
      <c r="F166" s="46"/>
      <c r="G166" s="46"/>
      <c r="H166" s="46"/>
      <c r="I166" s="46"/>
      <c r="J166" s="46"/>
      <c r="K166" s="46"/>
      <c r="L166" s="255"/>
      <c r="N166" s="255"/>
    </row>
    <row r="167" spans="1:14">
      <c r="A167" s="52" t="s">
        <v>306</v>
      </c>
      <c r="B167" s="249"/>
      <c r="C167" s="46"/>
      <c r="D167" s="46"/>
      <c r="E167" s="46"/>
      <c r="F167" s="46"/>
      <c r="G167" s="46"/>
      <c r="H167" s="46"/>
      <c r="I167" s="46"/>
      <c r="J167" s="46"/>
      <c r="K167" s="46"/>
      <c r="L167" s="255"/>
      <c r="N167" s="255"/>
    </row>
    <row r="168" spans="1:14">
      <c r="A168" s="53" t="s">
        <v>307</v>
      </c>
      <c r="B168" s="249"/>
      <c r="C168" s="46"/>
      <c r="D168" s="46"/>
      <c r="E168" s="46"/>
      <c r="F168" s="46"/>
      <c r="G168" s="46"/>
      <c r="H168" s="46"/>
      <c r="I168" s="46"/>
      <c r="J168" s="46"/>
      <c r="K168" s="46"/>
      <c r="L168" s="255"/>
      <c r="M168" s="259"/>
      <c r="N168" s="255"/>
    </row>
    <row r="169" spans="1:14">
      <c r="A169" s="51" t="s">
        <v>308</v>
      </c>
      <c r="B169" s="250">
        <f>SUM(B170:B174)</f>
        <v>4020.1153488009236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255"/>
      <c r="N169" s="255"/>
    </row>
    <row r="170" spans="1:14">
      <c r="A170" s="54" t="s">
        <v>309</v>
      </c>
      <c r="B170" s="337">
        <v>4020.1153488009236</v>
      </c>
      <c r="C170" s="46">
        <v>174731</v>
      </c>
      <c r="D170" s="46"/>
      <c r="E170" s="46"/>
      <c r="F170" s="46"/>
      <c r="G170" s="46"/>
      <c r="H170" s="46"/>
      <c r="I170" s="46">
        <v>1550</v>
      </c>
      <c r="J170" s="46"/>
      <c r="K170" s="46"/>
      <c r="L170" s="255"/>
      <c r="N170" s="255"/>
    </row>
    <row r="171" spans="1:14">
      <c r="A171" s="52" t="s">
        <v>306</v>
      </c>
      <c r="B171" s="249"/>
      <c r="C171" s="46"/>
      <c r="D171" s="46"/>
      <c r="E171" s="46"/>
      <c r="F171" s="46"/>
      <c r="G171" s="46"/>
      <c r="H171" s="46"/>
      <c r="I171" s="46"/>
      <c r="J171" s="46"/>
      <c r="K171" s="46"/>
      <c r="L171" s="255"/>
      <c r="N171" s="255"/>
    </row>
    <row r="172" spans="1:14">
      <c r="A172" s="52" t="s">
        <v>307</v>
      </c>
      <c r="B172" s="249"/>
      <c r="C172" s="46"/>
      <c r="D172" s="46"/>
      <c r="E172" s="46"/>
      <c r="F172" s="46"/>
      <c r="G172" s="46"/>
      <c r="H172" s="46"/>
      <c r="I172" s="46"/>
      <c r="J172" s="46"/>
      <c r="K172" s="46"/>
      <c r="L172" s="255"/>
      <c r="N172" s="255"/>
    </row>
    <row r="173" spans="1:14">
      <c r="A173" s="52" t="s">
        <v>338</v>
      </c>
      <c r="B173" s="253"/>
      <c r="C173" s="46"/>
      <c r="D173" s="46"/>
      <c r="E173" s="46"/>
      <c r="F173" s="46">
        <v>3395210.2199999997</v>
      </c>
      <c r="G173" s="46"/>
      <c r="H173" s="46"/>
      <c r="I173" s="46"/>
      <c r="J173" s="46"/>
      <c r="K173" s="46"/>
      <c r="L173" s="255"/>
      <c r="N173" s="255"/>
    </row>
    <row r="174" spans="1:14">
      <c r="A174" s="52" t="s">
        <v>339</v>
      </c>
      <c r="B174" s="249"/>
      <c r="C174" s="46"/>
      <c r="D174" s="46"/>
      <c r="E174" s="46"/>
      <c r="F174" s="46">
        <v>713803.91</v>
      </c>
      <c r="G174" s="46"/>
      <c r="H174" s="46"/>
      <c r="I174" s="46"/>
      <c r="J174" s="46"/>
      <c r="K174" s="46"/>
      <c r="L174" s="255"/>
      <c r="N174" s="255"/>
    </row>
    <row r="175" spans="1:14">
      <c r="A175" s="51" t="s">
        <v>311</v>
      </c>
      <c r="B175" s="250">
        <f>SUM(B176:B183)</f>
        <v>111339.27</v>
      </c>
      <c r="C175" s="46"/>
      <c r="D175" s="46">
        <v>15766511.869999999</v>
      </c>
      <c r="E175" s="46">
        <v>4124655</v>
      </c>
      <c r="F175" s="46"/>
      <c r="G175" s="46"/>
      <c r="H175" s="46">
        <v>4939911</v>
      </c>
      <c r="I175" s="46"/>
      <c r="J175" s="46"/>
      <c r="K175" s="46"/>
      <c r="L175" s="255"/>
      <c r="N175" s="255"/>
    </row>
    <row r="176" spans="1:14">
      <c r="A176" s="52" t="s">
        <v>331</v>
      </c>
      <c r="B176" s="245">
        <v>35730</v>
      </c>
      <c r="C176" s="46">
        <v>7149694</v>
      </c>
      <c r="D176" s="46"/>
      <c r="E176" s="46"/>
      <c r="F176" s="46"/>
      <c r="G176" s="46"/>
      <c r="H176" s="46"/>
      <c r="I176" s="46"/>
      <c r="J176" s="46"/>
      <c r="K176" s="46"/>
      <c r="L176" s="255"/>
      <c r="N176" s="255"/>
    </row>
    <row r="177" spans="1:16">
      <c r="A177" s="52" t="s">
        <v>625</v>
      </c>
      <c r="B177" s="245"/>
      <c r="C177" s="46"/>
      <c r="D177" s="46"/>
      <c r="E177" s="46"/>
      <c r="F177" s="46"/>
      <c r="G177" s="46"/>
      <c r="H177" s="46"/>
      <c r="I177" s="46"/>
      <c r="J177" s="46"/>
      <c r="K177" s="46"/>
      <c r="L177" s="255"/>
      <c r="N177" s="255"/>
    </row>
    <row r="178" spans="1:16">
      <c r="A178" s="52" t="s">
        <v>332</v>
      </c>
      <c r="B178" s="245"/>
      <c r="C178" s="46">
        <v>2505967</v>
      </c>
      <c r="D178" s="46"/>
      <c r="E178" s="46"/>
      <c r="F178" s="46"/>
      <c r="G178" s="46"/>
      <c r="H178" s="46"/>
      <c r="I178" s="46"/>
      <c r="J178" s="46"/>
      <c r="K178" s="46"/>
      <c r="L178" s="255"/>
      <c r="N178" s="255"/>
    </row>
    <row r="179" spans="1:16">
      <c r="A179" s="52" t="s">
        <v>333</v>
      </c>
      <c r="B179" s="245"/>
      <c r="C179" s="46">
        <v>155760</v>
      </c>
      <c r="D179" s="46"/>
      <c r="E179" s="46"/>
      <c r="F179" s="46"/>
      <c r="G179" s="46"/>
      <c r="H179" s="46"/>
      <c r="I179" s="46"/>
      <c r="J179" s="46"/>
      <c r="K179" s="46"/>
      <c r="L179" s="255"/>
      <c r="N179" s="255"/>
    </row>
    <row r="180" spans="1:16">
      <c r="A180" s="52" t="s">
        <v>334</v>
      </c>
      <c r="B180" s="245"/>
      <c r="C180" s="46">
        <v>6950570</v>
      </c>
      <c r="D180" s="46"/>
      <c r="E180" s="46"/>
      <c r="F180" s="46"/>
      <c r="G180" s="46"/>
      <c r="H180" s="46"/>
      <c r="I180" s="46"/>
      <c r="J180" s="46"/>
      <c r="K180" s="46"/>
      <c r="L180" s="255"/>
    </row>
    <row r="181" spans="1:16">
      <c r="A181" s="52" t="s">
        <v>335</v>
      </c>
      <c r="B181" s="245"/>
      <c r="C181" s="46">
        <v>361006</v>
      </c>
      <c r="D181" s="46"/>
      <c r="E181" s="46"/>
      <c r="F181" s="46"/>
      <c r="G181" s="46"/>
      <c r="H181" s="46"/>
      <c r="I181" s="46"/>
      <c r="J181" s="46"/>
      <c r="K181" s="46"/>
      <c r="L181" s="255"/>
    </row>
    <row r="182" spans="1:16">
      <c r="A182" s="52" t="s">
        <v>336</v>
      </c>
      <c r="B182" s="245"/>
      <c r="C182" s="46">
        <v>441043</v>
      </c>
      <c r="D182" s="46"/>
      <c r="E182" s="46"/>
      <c r="F182" s="46"/>
      <c r="G182" s="46"/>
      <c r="H182" s="46"/>
      <c r="I182" s="46"/>
      <c r="J182" s="46"/>
      <c r="K182" s="46"/>
      <c r="L182" s="255"/>
    </row>
    <row r="183" spans="1:16">
      <c r="A183" s="52" t="s">
        <v>337</v>
      </c>
      <c r="B183" s="245">
        <v>75609.27</v>
      </c>
      <c r="C183" s="46">
        <v>1347864</v>
      </c>
      <c r="D183" s="46"/>
      <c r="E183" s="46"/>
      <c r="F183" s="46"/>
      <c r="G183" s="46"/>
      <c r="H183" s="46"/>
      <c r="I183" s="46"/>
      <c r="J183" s="46"/>
      <c r="K183" s="46"/>
      <c r="L183" s="255"/>
    </row>
    <row r="184" spans="1:16">
      <c r="A184" s="51" t="s">
        <v>313</v>
      </c>
      <c r="B184" s="254">
        <f>+B10+B41+[2]Gastos!B156+B165+B169+B175</f>
        <v>2339709.6007488011</v>
      </c>
      <c r="C184" s="17">
        <f>SUM(C11:C183)</f>
        <v>108885694</v>
      </c>
      <c r="D184" s="17">
        <f>SUM(D11:D183)</f>
        <v>72341663.989999995</v>
      </c>
      <c r="E184" s="17">
        <f>SUM(E11:E183)</f>
        <v>84577545</v>
      </c>
      <c r="F184" s="17">
        <f>SUM(F10:F183)</f>
        <v>51120166.390000001</v>
      </c>
      <c r="G184" s="17">
        <f>SUM(G11:G183)</f>
        <v>37547941.259999998</v>
      </c>
      <c r="H184" s="17">
        <f>SUM(H11:H183)</f>
        <v>144478159</v>
      </c>
      <c r="I184" s="17">
        <f>SUM(I10:I183)</f>
        <v>38858303.290000007</v>
      </c>
      <c r="J184" s="17">
        <f>SUM(J11:J183)</f>
        <v>24870578</v>
      </c>
      <c r="K184" s="17">
        <f>SUM(K10:K183)</f>
        <v>43658557.019999996</v>
      </c>
      <c r="L184" s="259"/>
      <c r="M184" s="259"/>
    </row>
    <row r="185" spans="1:16">
      <c r="C185" s="23"/>
      <c r="D185" s="23"/>
      <c r="E185" s="23"/>
      <c r="F185" s="23"/>
      <c r="G185" s="23"/>
      <c r="H185" s="23"/>
      <c r="I185" s="23"/>
      <c r="J185" s="23"/>
      <c r="K185" s="23"/>
      <c r="L185" s="255"/>
    </row>
    <row r="186" spans="1:16">
      <c r="A186" s="256"/>
      <c r="B186" s="255"/>
      <c r="C186" s="23"/>
      <c r="D186" s="23"/>
      <c r="E186" s="23"/>
      <c r="F186" s="23"/>
      <c r="G186" s="23"/>
      <c r="H186" s="23"/>
      <c r="I186" s="23"/>
      <c r="J186" s="23"/>
      <c r="K186" s="23"/>
      <c r="L186" s="255"/>
      <c r="M186" s="255"/>
    </row>
    <row r="187" spans="1:16">
      <c r="A187" s="256"/>
      <c r="B187" s="339"/>
      <c r="C187" s="23"/>
      <c r="D187" s="23"/>
      <c r="E187" s="23"/>
      <c r="F187" s="23"/>
      <c r="G187" s="23"/>
      <c r="H187" s="23"/>
      <c r="I187" s="23"/>
      <c r="J187" s="23"/>
      <c r="K187" s="23"/>
      <c r="L187" s="255"/>
      <c r="M187" s="255"/>
    </row>
    <row r="188" spans="1:16">
      <c r="A188" s="256"/>
      <c r="B188" s="340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6">
      <c r="B189" s="341"/>
      <c r="C189" s="23"/>
      <c r="D189" s="23"/>
      <c r="E189" s="23"/>
      <c r="F189" s="23"/>
      <c r="G189" s="23"/>
      <c r="H189" s="23"/>
      <c r="I189" s="23"/>
      <c r="J189" s="23"/>
      <c r="K189" s="23"/>
      <c r="L189" s="259"/>
      <c r="M189" s="259"/>
      <c r="P189" s="259"/>
    </row>
    <row r="190" spans="1:16">
      <c r="B190" s="341"/>
      <c r="C190" s="23"/>
      <c r="D190" s="23"/>
      <c r="E190" s="23"/>
      <c r="F190" s="23"/>
      <c r="G190" s="23"/>
      <c r="H190" s="23"/>
      <c r="I190" s="23"/>
      <c r="J190" s="23"/>
      <c r="K190" s="23"/>
      <c r="L190" s="259"/>
      <c r="M190" s="259"/>
    </row>
    <row r="191" spans="1:16">
      <c r="B191" s="342"/>
      <c r="C191" s="23"/>
      <c r="D191" s="23"/>
      <c r="E191" s="23"/>
      <c r="F191" s="23"/>
      <c r="G191" s="23"/>
      <c r="H191" s="23"/>
      <c r="I191" s="23"/>
      <c r="J191" s="23"/>
      <c r="K191" s="23"/>
      <c r="P191" s="259"/>
    </row>
    <row r="192" spans="1:16">
      <c r="B192" s="341"/>
      <c r="C192" s="23"/>
      <c r="D192" s="23"/>
      <c r="E192" s="23"/>
      <c r="F192" s="23"/>
      <c r="G192" s="23"/>
      <c r="H192" s="23"/>
      <c r="I192" s="23"/>
      <c r="J192" s="23"/>
      <c r="K192" s="23"/>
      <c r="L192" s="259"/>
      <c r="M192" s="259"/>
    </row>
    <row r="193" spans="2:16"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2:16">
      <c r="B194" s="255"/>
      <c r="C194" s="23"/>
      <c r="D194" s="23"/>
      <c r="E194" s="23"/>
      <c r="L194" s="259"/>
      <c r="M194" s="259"/>
    </row>
    <row r="195" spans="2:16">
      <c r="B195" s="255"/>
      <c r="C195" s="55"/>
    </row>
    <row r="196" spans="2:16">
      <c r="B196" s="255"/>
      <c r="L196" s="259"/>
      <c r="M196" s="259"/>
    </row>
    <row r="198" spans="2:16">
      <c r="B198" s="255"/>
      <c r="P198" s="259"/>
    </row>
    <row r="199" spans="2:16">
      <c r="B199" s="255"/>
      <c r="P199" s="259"/>
    </row>
    <row r="200" spans="2:16">
      <c r="B200" s="255"/>
      <c r="L200" s="255"/>
      <c r="M200" s="255"/>
      <c r="P200" s="259"/>
    </row>
    <row r="201" spans="2:16">
      <c r="B201" s="255"/>
      <c r="P201" s="259"/>
    </row>
    <row r="202" spans="2:16">
      <c r="B202" s="255"/>
      <c r="P202" s="259"/>
    </row>
    <row r="203" spans="2:16">
      <c r="B203" s="255"/>
      <c r="P203" s="259"/>
    </row>
    <row r="204" spans="2:16">
      <c r="B204" s="255"/>
      <c r="P204" s="259"/>
    </row>
    <row r="205" spans="2:16">
      <c r="B205" s="255"/>
      <c r="P205" s="259"/>
    </row>
    <row r="206" spans="2:16">
      <c r="B206" s="255"/>
      <c r="P206" s="259"/>
    </row>
    <row r="207" spans="2:16">
      <c r="B207" s="255"/>
      <c r="P207" s="259"/>
    </row>
    <row r="208" spans="2:16">
      <c r="B208" s="255"/>
      <c r="P208" s="259"/>
    </row>
    <row r="209" spans="2:16">
      <c r="B209" s="255"/>
      <c r="P209" s="259"/>
    </row>
    <row r="210" spans="2:16">
      <c r="B210" s="255"/>
      <c r="L210" s="305"/>
      <c r="M210" s="347"/>
      <c r="P210" s="259"/>
    </row>
    <row r="211" spans="2:16">
      <c r="P211" s="259"/>
    </row>
  </sheetData>
  <mergeCells count="5">
    <mergeCell ref="B7:B9"/>
    <mergeCell ref="A3:B3"/>
    <mergeCell ref="A5:B5"/>
    <mergeCell ref="A2:F2"/>
    <mergeCell ref="A4:F4"/>
  </mergeCells>
  <pageMargins left="0.7" right="0.7" top="0.75" bottom="0.75" header="0.3" footer="0.3"/>
  <pageSetup fitToHeight="0" orientation="portrait" r:id="rId1"/>
  <ignoredErrors>
    <ignoredError sqref="F184" formula="1"/>
    <ignoredError sqref="B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zoomScale="120" zoomScaleNormal="120" workbookViewId="0">
      <selection activeCell="J9" sqref="J9"/>
    </sheetView>
  </sheetViews>
  <sheetFormatPr baseColWidth="10" defaultColWidth="11.42578125" defaultRowHeight="15"/>
  <cols>
    <col min="1" max="1" width="4.7109375" style="2" customWidth="1"/>
    <col min="2" max="2" width="2.85546875" style="2" hidden="1" customWidth="1"/>
    <col min="3" max="3" width="0.140625" style="2" customWidth="1"/>
    <col min="4" max="4" width="60.140625" style="2" customWidth="1"/>
    <col min="5" max="6" width="18.42578125" style="144" customWidth="1"/>
    <col min="7" max="7" width="6.42578125" style="166" customWidth="1"/>
    <col min="8" max="8" width="16.42578125" style="2" hidden="1" customWidth="1"/>
    <col min="9" max="9" width="17.5703125" style="2" hidden="1" customWidth="1"/>
    <col min="10" max="10" width="16.42578125" style="2" customWidth="1"/>
    <col min="11" max="16384" width="11.42578125" style="2"/>
  </cols>
  <sheetData>
    <row r="1" spans="1:10">
      <c r="A1" s="43"/>
      <c r="B1" s="146"/>
      <c r="C1" s="147"/>
      <c r="D1" s="139" t="s">
        <v>501</v>
      </c>
      <c r="E1" s="140"/>
      <c r="F1" s="141"/>
      <c r="G1" s="148"/>
    </row>
    <row r="2" spans="1:10" ht="15.75">
      <c r="A2" s="43"/>
      <c r="B2" s="146"/>
      <c r="C2" s="149"/>
      <c r="D2" s="364" t="s">
        <v>468</v>
      </c>
      <c r="E2" s="364"/>
      <c r="F2" s="364"/>
      <c r="G2" s="150"/>
    </row>
    <row r="3" spans="1:10" ht="15.75">
      <c r="A3" s="43"/>
      <c r="B3" s="146"/>
      <c r="C3" s="149"/>
      <c r="D3" s="364" t="s">
        <v>516</v>
      </c>
      <c r="E3" s="364"/>
      <c r="F3" s="364"/>
      <c r="G3" s="150"/>
    </row>
    <row r="4" spans="1:10" ht="15.75">
      <c r="A4" s="43"/>
      <c r="B4" s="146"/>
      <c r="C4" s="149"/>
      <c r="D4" s="364" t="s">
        <v>647</v>
      </c>
      <c r="E4" s="364"/>
      <c r="F4" s="364"/>
      <c r="G4" s="150"/>
    </row>
    <row r="5" spans="1:10" ht="15.75">
      <c r="A5" s="43"/>
      <c r="B5" s="146"/>
      <c r="C5" s="149"/>
      <c r="D5" s="364" t="s">
        <v>0</v>
      </c>
      <c r="E5" s="364"/>
      <c r="F5" s="364"/>
      <c r="G5" s="150"/>
    </row>
    <row r="6" spans="1:10">
      <c r="A6" s="43"/>
      <c r="B6" s="146"/>
      <c r="C6" s="147"/>
      <c r="D6" s="306" t="s">
        <v>630</v>
      </c>
      <c r="E6" s="140"/>
      <c r="F6" s="140"/>
      <c r="G6" s="142"/>
    </row>
    <row r="7" spans="1:10" ht="15.75" thickBot="1">
      <c r="A7" s="43"/>
      <c r="B7" s="146"/>
      <c r="C7" s="147"/>
      <c r="D7" s="151"/>
      <c r="E7" s="140"/>
      <c r="F7" s="140"/>
      <c r="G7" s="142"/>
    </row>
    <row r="8" spans="1:10" ht="16.5" thickBot="1">
      <c r="A8" s="43"/>
      <c r="B8" s="146" t="s">
        <v>517</v>
      </c>
      <c r="C8" s="147"/>
      <c r="D8" s="273" t="s">
        <v>518</v>
      </c>
      <c r="E8" s="274" t="s">
        <v>519</v>
      </c>
      <c r="F8" s="275" t="s">
        <v>520</v>
      </c>
      <c r="G8" s="152"/>
    </row>
    <row r="9" spans="1:10" ht="15.75">
      <c r="A9" s="43"/>
      <c r="B9" s="153" t="s">
        <v>51</v>
      </c>
      <c r="C9" s="147" t="s">
        <v>51</v>
      </c>
      <c r="D9" s="271" t="s">
        <v>521</v>
      </c>
      <c r="E9" s="272"/>
      <c r="F9" s="272"/>
      <c r="G9" s="142"/>
    </row>
    <row r="10" spans="1:10" ht="15.75">
      <c r="A10" s="43"/>
      <c r="B10" s="153" t="s">
        <v>54</v>
      </c>
      <c r="C10" s="147"/>
      <c r="D10" s="169" t="s">
        <v>522</v>
      </c>
      <c r="E10" s="267"/>
      <c r="F10" s="267"/>
      <c r="G10" s="142"/>
      <c r="H10" s="143"/>
      <c r="I10" s="143"/>
    </row>
    <row r="11" spans="1:10" ht="15.75">
      <c r="A11" s="43"/>
      <c r="B11" s="153" t="s">
        <v>55</v>
      </c>
      <c r="C11" s="147"/>
      <c r="D11" s="169" t="s">
        <v>341</v>
      </c>
      <c r="E11" s="267"/>
      <c r="F11" s="267"/>
      <c r="G11" s="142"/>
      <c r="H11" s="143"/>
      <c r="I11" s="143"/>
    </row>
    <row r="12" spans="1:10" ht="15.75" hidden="1">
      <c r="A12" s="43"/>
      <c r="B12" s="153" t="s">
        <v>56</v>
      </c>
      <c r="C12" s="147"/>
      <c r="D12" s="169" t="s">
        <v>523</v>
      </c>
      <c r="E12" s="267"/>
      <c r="F12" s="267"/>
      <c r="G12" s="142"/>
      <c r="H12" s="143"/>
      <c r="I12" s="143"/>
    </row>
    <row r="13" spans="1:10" ht="15.75">
      <c r="A13" s="43"/>
      <c r="B13" s="153" t="s">
        <v>62</v>
      </c>
      <c r="C13" s="147"/>
      <c r="D13" s="169" t="s">
        <v>524</v>
      </c>
      <c r="E13" s="267"/>
      <c r="F13" s="267"/>
      <c r="G13" s="142"/>
      <c r="H13" s="143"/>
      <c r="I13" s="143"/>
      <c r="J13" s="77"/>
    </row>
    <row r="14" spans="1:10" ht="15.75">
      <c r="A14" s="43"/>
      <c r="B14" s="153" t="s">
        <v>62</v>
      </c>
      <c r="C14" s="147"/>
      <c r="D14" s="169" t="s">
        <v>525</v>
      </c>
      <c r="E14" s="268"/>
      <c r="F14" s="267"/>
      <c r="G14" s="142"/>
      <c r="H14" s="143"/>
      <c r="I14" s="143"/>
    </row>
    <row r="15" spans="1:10" ht="15.75" hidden="1">
      <c r="A15" s="43"/>
      <c r="B15" s="153"/>
      <c r="C15" s="147"/>
      <c r="D15" s="169"/>
      <c r="E15" s="267"/>
      <c r="F15" s="267"/>
      <c r="G15" s="142"/>
      <c r="H15" s="143"/>
      <c r="I15" s="143"/>
    </row>
    <row r="16" spans="1:10" ht="15.75" hidden="1">
      <c r="A16" s="43"/>
      <c r="B16" s="153" t="s">
        <v>517</v>
      </c>
      <c r="C16" s="147"/>
      <c r="D16" s="170" t="s">
        <v>526</v>
      </c>
      <c r="E16" s="269"/>
      <c r="F16" s="267"/>
      <c r="G16" s="142"/>
      <c r="H16" s="143"/>
      <c r="I16" s="143"/>
    </row>
    <row r="17" spans="1:10" ht="15.75">
      <c r="A17" s="43"/>
      <c r="B17" s="153" t="s">
        <v>66</v>
      </c>
      <c r="C17" s="147"/>
      <c r="D17" s="171" t="s">
        <v>599</v>
      </c>
      <c r="E17" s="267"/>
      <c r="F17" s="267"/>
      <c r="G17" s="142"/>
      <c r="H17" s="143"/>
      <c r="I17" s="143"/>
    </row>
    <row r="18" spans="1:10" ht="15.75">
      <c r="A18" s="43"/>
      <c r="B18" s="153" t="s">
        <v>69</v>
      </c>
      <c r="C18" s="147"/>
      <c r="D18" s="169" t="s">
        <v>527</v>
      </c>
      <c r="E18" s="225"/>
      <c r="F18" s="267"/>
      <c r="G18" s="142"/>
      <c r="H18" s="143"/>
      <c r="I18" s="143"/>
    </row>
    <row r="19" spans="1:10" ht="15.75">
      <c r="A19" s="43"/>
      <c r="B19" s="153"/>
      <c r="C19" s="147"/>
      <c r="D19" s="169" t="s">
        <v>602</v>
      </c>
      <c r="E19" s="225"/>
      <c r="F19" s="267"/>
      <c r="G19" s="142"/>
      <c r="H19" s="143"/>
      <c r="I19" s="143"/>
    </row>
    <row r="20" spans="1:10" ht="15.75">
      <c r="A20" s="43"/>
      <c r="B20" s="153"/>
      <c r="C20" s="147"/>
      <c r="D20" s="171" t="s">
        <v>600</v>
      </c>
      <c r="E20" s="225"/>
      <c r="F20" s="267"/>
      <c r="G20" s="142"/>
      <c r="H20" s="143"/>
      <c r="I20" s="143"/>
    </row>
    <row r="21" spans="1:10" ht="15.75">
      <c r="A21" s="43"/>
      <c r="B21" s="153"/>
      <c r="C21" s="147"/>
      <c r="D21" s="171" t="s">
        <v>601</v>
      </c>
      <c r="E21" s="225"/>
      <c r="F21" s="267"/>
      <c r="G21" s="142"/>
      <c r="H21" s="143"/>
      <c r="I21" s="143"/>
    </row>
    <row r="22" spans="1:10" ht="15" customHeight="1">
      <c r="A22" s="43"/>
      <c r="B22" s="153"/>
      <c r="C22" s="147"/>
      <c r="D22" s="171" t="s">
        <v>356</v>
      </c>
      <c r="E22" s="270"/>
      <c r="F22" s="267"/>
      <c r="G22" s="142"/>
      <c r="H22" s="143"/>
      <c r="I22" s="143"/>
      <c r="J22" s="77"/>
    </row>
    <row r="23" spans="1:10" ht="15.75">
      <c r="A23" s="43"/>
      <c r="B23" s="153" t="s">
        <v>83</v>
      </c>
      <c r="C23" s="147"/>
      <c r="D23" s="169" t="s">
        <v>528</v>
      </c>
      <c r="E23" s="270"/>
      <c r="F23" s="267"/>
      <c r="G23" s="142"/>
      <c r="H23" s="143"/>
      <c r="I23" s="143"/>
    </row>
    <row r="24" spans="1:10" ht="15.75" hidden="1">
      <c r="A24" s="43"/>
      <c r="B24" s="153" t="s">
        <v>82</v>
      </c>
      <c r="C24" s="147"/>
      <c r="D24" s="169" t="s">
        <v>418</v>
      </c>
      <c r="E24" s="270"/>
      <c r="F24" s="267"/>
      <c r="G24" s="142"/>
      <c r="H24" s="143"/>
      <c r="I24" s="143"/>
    </row>
    <row r="25" spans="1:10" ht="15.75" hidden="1">
      <c r="A25" s="43"/>
      <c r="B25" s="146"/>
      <c r="C25" s="147"/>
      <c r="D25" s="169" t="s">
        <v>529</v>
      </c>
      <c r="E25" s="270"/>
      <c r="F25" s="267"/>
      <c r="G25" s="142"/>
      <c r="H25" s="143"/>
      <c r="I25" s="143"/>
    </row>
    <row r="26" spans="1:10" ht="15.75">
      <c r="A26" s="43"/>
      <c r="B26" s="153" t="s">
        <v>87</v>
      </c>
      <c r="C26" s="147"/>
      <c r="D26" s="172" t="s">
        <v>340</v>
      </c>
      <c r="E26" s="270"/>
      <c r="F26" s="267"/>
      <c r="G26" s="142"/>
      <c r="H26" s="143"/>
      <c r="I26" s="143"/>
    </row>
    <row r="27" spans="1:10" ht="15.75">
      <c r="A27" s="43"/>
      <c r="B27" s="153" t="s">
        <v>89</v>
      </c>
      <c r="C27" s="147" t="s">
        <v>60</v>
      </c>
      <c r="D27" s="173" t="s">
        <v>172</v>
      </c>
      <c r="E27" s="224"/>
      <c r="F27" s="267"/>
      <c r="G27" s="142"/>
      <c r="H27" s="143"/>
      <c r="I27" s="143"/>
    </row>
    <row r="28" spans="1:10" ht="15.75">
      <c r="A28" s="43"/>
      <c r="B28" s="153" t="s">
        <v>89</v>
      </c>
      <c r="C28" s="147" t="s">
        <v>61</v>
      </c>
      <c r="D28" s="173" t="s">
        <v>173</v>
      </c>
      <c r="E28" s="224"/>
      <c r="F28" s="267"/>
      <c r="G28" s="142"/>
      <c r="H28" s="143"/>
      <c r="I28" s="143"/>
    </row>
    <row r="29" spans="1:10" ht="15.75">
      <c r="A29" s="43"/>
      <c r="B29" s="153" t="s">
        <v>89</v>
      </c>
      <c r="C29" s="147" t="s">
        <v>62</v>
      </c>
      <c r="D29" s="174" t="s">
        <v>174</v>
      </c>
      <c r="E29" s="224"/>
      <c r="F29" s="267"/>
      <c r="G29" s="142"/>
      <c r="H29" s="143"/>
      <c r="I29" s="143"/>
    </row>
    <row r="30" spans="1:10" ht="15.75">
      <c r="A30" s="43"/>
      <c r="B30" s="153" t="s">
        <v>89</v>
      </c>
      <c r="C30" s="147"/>
      <c r="D30" s="174" t="s">
        <v>175</v>
      </c>
      <c r="E30" s="224"/>
      <c r="F30" s="267"/>
      <c r="G30" s="142"/>
      <c r="H30" s="143"/>
      <c r="I30" s="143"/>
    </row>
    <row r="31" spans="1:10" ht="15.75">
      <c r="A31" s="43"/>
      <c r="B31" s="153" t="s">
        <v>89</v>
      </c>
      <c r="C31" s="147" t="s">
        <v>63</v>
      </c>
      <c r="D31" s="173" t="s">
        <v>176</v>
      </c>
      <c r="E31" s="224"/>
      <c r="F31" s="267"/>
      <c r="G31" s="142"/>
      <c r="H31" s="143"/>
      <c r="I31" s="143"/>
    </row>
    <row r="32" spans="1:10" ht="15.75">
      <c r="A32" s="43"/>
      <c r="B32" s="153" t="s">
        <v>89</v>
      </c>
      <c r="C32" s="147" t="s">
        <v>64</v>
      </c>
      <c r="D32" s="173" t="s">
        <v>178</v>
      </c>
      <c r="E32" s="224"/>
      <c r="F32" s="267"/>
      <c r="G32" s="142"/>
      <c r="H32" s="143"/>
      <c r="I32" s="143"/>
    </row>
    <row r="33" spans="1:9" ht="15.75">
      <c r="A33" s="43"/>
      <c r="B33" s="153" t="s">
        <v>89</v>
      </c>
      <c r="C33" s="147"/>
      <c r="D33" s="173" t="s">
        <v>179</v>
      </c>
      <c r="E33" s="224"/>
      <c r="F33" s="267"/>
      <c r="G33" s="142"/>
      <c r="H33" s="143"/>
      <c r="I33" s="143"/>
    </row>
    <row r="34" spans="1:9" ht="15.75" hidden="1">
      <c r="A34" s="43"/>
      <c r="B34" s="146"/>
      <c r="C34" s="147"/>
      <c r="D34" s="175" t="s">
        <v>530</v>
      </c>
      <c r="E34" s="224"/>
      <c r="F34" s="267"/>
      <c r="G34" s="142"/>
      <c r="H34" s="143"/>
      <c r="I34" s="143"/>
    </row>
    <row r="35" spans="1:9" ht="15.75" hidden="1">
      <c r="A35" s="43"/>
      <c r="B35" s="146"/>
      <c r="C35" s="147"/>
      <c r="D35" s="174" t="s">
        <v>180</v>
      </c>
      <c r="E35" s="224"/>
      <c r="F35" s="268"/>
      <c r="G35" s="155"/>
      <c r="H35" s="143"/>
      <c r="I35" s="143"/>
    </row>
    <row r="36" spans="1:9" ht="15.75">
      <c r="A36" s="43"/>
      <c r="B36" s="146"/>
      <c r="C36" s="147"/>
      <c r="D36" s="174" t="s">
        <v>186</v>
      </c>
      <c r="E36" s="224"/>
      <c r="F36" s="268"/>
      <c r="G36" s="155"/>
      <c r="H36" s="143"/>
      <c r="I36" s="143"/>
    </row>
    <row r="37" spans="1:9" ht="15.75">
      <c r="A37" s="43"/>
      <c r="B37" s="146"/>
      <c r="C37" s="147"/>
      <c r="D37" s="174" t="s">
        <v>187</v>
      </c>
      <c r="E37" s="224"/>
      <c r="F37" s="268"/>
      <c r="G37" s="155"/>
      <c r="H37" s="143"/>
      <c r="I37" s="143"/>
    </row>
    <row r="38" spans="1:9" ht="15.75" hidden="1">
      <c r="A38" s="43"/>
      <c r="B38" s="153" t="s">
        <v>89</v>
      </c>
      <c r="C38" s="147" t="s">
        <v>65</v>
      </c>
      <c r="D38" s="173" t="s">
        <v>182</v>
      </c>
      <c r="E38" s="224"/>
      <c r="F38" s="267"/>
      <c r="G38" s="142"/>
      <c r="H38" s="143"/>
      <c r="I38" s="143"/>
    </row>
    <row r="39" spans="1:9" ht="15.75">
      <c r="A39" s="43"/>
      <c r="B39" s="153"/>
      <c r="C39" s="147"/>
      <c r="D39" s="173" t="s">
        <v>183</v>
      </c>
      <c r="E39" s="224"/>
      <c r="F39" s="267"/>
      <c r="G39" s="142"/>
      <c r="H39" s="143"/>
      <c r="I39" s="143"/>
    </row>
    <row r="40" spans="1:9" ht="15.75">
      <c r="A40" s="43"/>
      <c r="B40" s="153"/>
      <c r="C40" s="147"/>
      <c r="D40" s="173" t="s">
        <v>184</v>
      </c>
      <c r="E40" s="224"/>
      <c r="F40" s="267"/>
      <c r="G40" s="142"/>
      <c r="H40" s="143"/>
      <c r="I40" s="143"/>
    </row>
    <row r="41" spans="1:9" ht="15.75">
      <c r="A41" s="43"/>
      <c r="B41" s="153"/>
      <c r="C41" s="147"/>
      <c r="D41" s="173" t="s">
        <v>185</v>
      </c>
      <c r="E41" s="224"/>
      <c r="F41" s="267"/>
      <c r="G41" s="142"/>
      <c r="H41" s="143"/>
      <c r="I41" s="143"/>
    </row>
    <row r="42" spans="1:9" ht="15.75" hidden="1">
      <c r="A42" s="43"/>
      <c r="B42" s="153" t="s">
        <v>89</v>
      </c>
      <c r="C42" s="147"/>
      <c r="D42" s="173" t="s">
        <v>188</v>
      </c>
      <c r="E42" s="224"/>
      <c r="F42" s="267"/>
      <c r="G42" s="142"/>
      <c r="H42" s="143"/>
      <c r="I42" s="143"/>
    </row>
    <row r="43" spans="1:9" ht="15.75" hidden="1">
      <c r="A43" s="43"/>
      <c r="B43" s="153" t="s">
        <v>89</v>
      </c>
      <c r="C43" s="147" t="s">
        <v>67</v>
      </c>
      <c r="D43" s="173" t="s">
        <v>189</v>
      </c>
      <c r="E43" s="224"/>
      <c r="F43" s="267"/>
      <c r="G43" s="142"/>
      <c r="H43" s="143"/>
      <c r="I43" s="143"/>
    </row>
    <row r="44" spans="1:9" ht="15.75" hidden="1">
      <c r="A44" s="43"/>
      <c r="B44" s="146"/>
      <c r="C44" s="147"/>
      <c r="D44" s="173" t="s">
        <v>190</v>
      </c>
      <c r="E44" s="270"/>
      <c r="F44" s="267"/>
      <c r="G44" s="142"/>
      <c r="H44" s="143"/>
      <c r="I44" s="143"/>
    </row>
    <row r="45" spans="1:9" ht="15.75" hidden="1">
      <c r="A45" s="43"/>
      <c r="B45" s="153" t="s">
        <v>89</v>
      </c>
      <c r="C45" s="147" t="s">
        <v>68</v>
      </c>
      <c r="D45" s="173" t="s">
        <v>191</v>
      </c>
      <c r="E45" s="270"/>
      <c r="F45" s="267"/>
      <c r="G45" s="142"/>
      <c r="H45" s="143"/>
      <c r="I45" s="143"/>
    </row>
    <row r="46" spans="1:9" ht="15.75" hidden="1">
      <c r="A46" s="43"/>
      <c r="B46" s="146"/>
      <c r="C46" s="147"/>
      <c r="D46" s="173" t="s">
        <v>531</v>
      </c>
      <c r="E46" s="224"/>
      <c r="F46" s="267"/>
      <c r="G46" s="142"/>
      <c r="H46" s="143"/>
      <c r="I46" s="143"/>
    </row>
    <row r="47" spans="1:9" ht="15.75">
      <c r="A47" s="43"/>
      <c r="B47" s="153" t="s">
        <v>89</v>
      </c>
      <c r="C47" s="147" t="s">
        <v>69</v>
      </c>
      <c r="D47" s="173" t="s">
        <v>193</v>
      </c>
      <c r="E47" s="224"/>
      <c r="F47" s="267"/>
      <c r="G47" s="142"/>
      <c r="H47" s="143"/>
      <c r="I47" s="143"/>
    </row>
    <row r="48" spans="1:9" ht="15.75">
      <c r="A48" s="43"/>
      <c r="B48" s="153" t="s">
        <v>89</v>
      </c>
      <c r="C48" s="147"/>
      <c r="D48" s="173" t="s">
        <v>194</v>
      </c>
      <c r="E48" s="224"/>
      <c r="F48" s="267"/>
      <c r="G48" s="142"/>
      <c r="H48" s="143"/>
      <c r="I48" s="143"/>
    </row>
    <row r="49" spans="1:9" ht="15.75">
      <c r="A49" s="43"/>
      <c r="B49" s="153" t="s">
        <v>89</v>
      </c>
      <c r="C49" s="147"/>
      <c r="D49" s="173" t="s">
        <v>195</v>
      </c>
      <c r="E49" s="224"/>
      <c r="F49" s="267"/>
      <c r="G49" s="142"/>
      <c r="H49" s="143"/>
      <c r="I49" s="143"/>
    </row>
    <row r="50" spans="1:9" ht="15.75" hidden="1">
      <c r="A50" s="43"/>
      <c r="B50" s="146"/>
      <c r="C50" s="147"/>
      <c r="D50" s="175" t="s">
        <v>532</v>
      </c>
      <c r="E50" s="224"/>
      <c r="F50" s="267"/>
      <c r="G50" s="142"/>
      <c r="H50" s="143"/>
      <c r="I50" s="143"/>
    </row>
    <row r="51" spans="1:9" ht="15.75" hidden="1">
      <c r="A51" s="43"/>
      <c r="B51" s="146"/>
      <c r="C51" s="147"/>
      <c r="D51" s="175" t="s">
        <v>533</v>
      </c>
      <c r="E51" s="224"/>
      <c r="F51" s="267"/>
      <c r="G51" s="142"/>
      <c r="H51" s="143"/>
      <c r="I51" s="143"/>
    </row>
    <row r="52" spans="1:9" ht="15.75">
      <c r="A52" s="43"/>
      <c r="B52" s="153" t="s">
        <v>94</v>
      </c>
      <c r="C52" s="147"/>
      <c r="D52" s="173" t="s">
        <v>198</v>
      </c>
      <c r="E52" s="224"/>
      <c r="F52" s="267"/>
      <c r="G52" s="142"/>
      <c r="H52" s="143"/>
      <c r="I52" s="143"/>
    </row>
    <row r="53" spans="1:9" ht="15.75">
      <c r="A53" s="43"/>
      <c r="B53" s="153" t="s">
        <v>94</v>
      </c>
      <c r="C53" s="147"/>
      <c r="D53" s="173" t="s">
        <v>199</v>
      </c>
      <c r="E53" s="224"/>
      <c r="F53" s="267"/>
      <c r="G53" s="142"/>
      <c r="H53" s="143"/>
      <c r="I53" s="143"/>
    </row>
    <row r="54" spans="1:9" ht="15.75" hidden="1">
      <c r="A54" s="43"/>
      <c r="B54" s="153" t="s">
        <v>94</v>
      </c>
      <c r="C54" s="147"/>
      <c r="D54" s="173" t="s">
        <v>200</v>
      </c>
      <c r="E54" s="224"/>
      <c r="F54" s="267"/>
      <c r="G54" s="142"/>
      <c r="H54" s="143"/>
      <c r="I54" s="143"/>
    </row>
    <row r="55" spans="1:9" ht="15.75">
      <c r="A55" s="43"/>
      <c r="B55" s="153" t="s">
        <v>94</v>
      </c>
      <c r="C55" s="147"/>
      <c r="D55" s="173" t="s">
        <v>201</v>
      </c>
      <c r="E55" s="224"/>
      <c r="F55" s="267"/>
      <c r="G55" s="142"/>
      <c r="H55" s="143"/>
      <c r="I55" s="143"/>
    </row>
    <row r="56" spans="1:9" ht="15.75">
      <c r="A56" s="43"/>
      <c r="B56" s="153" t="s">
        <v>94</v>
      </c>
      <c r="C56" s="147"/>
      <c r="D56" s="173" t="s">
        <v>202</v>
      </c>
      <c r="E56" s="224"/>
      <c r="F56" s="267"/>
      <c r="G56" s="142"/>
      <c r="H56" s="143"/>
      <c r="I56" s="143"/>
    </row>
    <row r="57" spans="1:9" ht="15.75">
      <c r="A57" s="43"/>
      <c r="B57" s="153"/>
      <c r="C57" s="147"/>
      <c r="D57" s="174" t="s">
        <v>203</v>
      </c>
      <c r="E57" s="224"/>
      <c r="F57" s="267"/>
      <c r="G57" s="142"/>
      <c r="H57" s="143"/>
      <c r="I57" s="143"/>
    </row>
    <row r="58" spans="1:9" ht="15.75" hidden="1">
      <c r="A58" s="43"/>
      <c r="B58" s="153"/>
      <c r="C58" s="147"/>
      <c r="D58" s="174" t="s">
        <v>238</v>
      </c>
      <c r="E58" s="224"/>
      <c r="F58" s="267"/>
      <c r="G58" s="142"/>
      <c r="H58" s="143"/>
      <c r="I58" s="143"/>
    </row>
    <row r="59" spans="1:9" ht="15.75" hidden="1">
      <c r="A59" s="43"/>
      <c r="B59" s="146"/>
      <c r="C59" s="147"/>
      <c r="D59" s="175" t="s">
        <v>534</v>
      </c>
      <c r="E59" s="224"/>
      <c r="F59" s="267"/>
      <c r="G59" s="142"/>
      <c r="H59" s="143"/>
      <c r="I59" s="143"/>
    </row>
    <row r="60" spans="1:9" ht="15.75">
      <c r="A60" s="43"/>
      <c r="B60" s="153" t="s">
        <v>94</v>
      </c>
      <c r="C60" s="147"/>
      <c r="D60" s="173" t="s">
        <v>205</v>
      </c>
      <c r="E60" s="224"/>
      <c r="F60" s="267"/>
      <c r="G60" s="142"/>
      <c r="H60" s="143"/>
      <c r="I60" s="143"/>
    </row>
    <row r="61" spans="1:9" ht="15.75">
      <c r="A61" s="43"/>
      <c r="B61" s="153" t="s">
        <v>94</v>
      </c>
      <c r="C61" s="147"/>
      <c r="D61" s="173" t="s">
        <v>206</v>
      </c>
      <c r="E61" s="224"/>
      <c r="F61" s="267"/>
      <c r="G61" s="142"/>
      <c r="H61" s="143"/>
      <c r="I61" s="143"/>
    </row>
    <row r="62" spans="1:9" ht="15.75" hidden="1">
      <c r="A62" s="43"/>
      <c r="B62" s="146"/>
      <c r="C62" s="147"/>
      <c r="D62" s="175" t="s">
        <v>535</v>
      </c>
      <c r="E62" s="224"/>
      <c r="F62" s="267"/>
      <c r="G62" s="142"/>
      <c r="H62" s="143"/>
      <c r="I62" s="143"/>
    </row>
    <row r="63" spans="1:9" ht="15.75">
      <c r="A63" s="43"/>
      <c r="B63" s="153" t="s">
        <v>94</v>
      </c>
      <c r="C63" s="147"/>
      <c r="D63" s="173" t="s">
        <v>208</v>
      </c>
      <c r="E63" s="224"/>
      <c r="F63" s="267"/>
      <c r="G63" s="142"/>
      <c r="H63" s="143"/>
      <c r="I63" s="143"/>
    </row>
    <row r="64" spans="1:9" ht="15.75" hidden="1">
      <c r="A64" s="43"/>
      <c r="B64" s="153" t="s">
        <v>94</v>
      </c>
      <c r="C64" s="147"/>
      <c r="D64" s="173" t="s">
        <v>209</v>
      </c>
      <c r="E64" s="224"/>
      <c r="F64" s="267"/>
      <c r="G64" s="142"/>
      <c r="H64" s="143"/>
      <c r="I64" s="143"/>
    </row>
    <row r="65" spans="1:9" ht="15.75" hidden="1">
      <c r="A65" s="43"/>
      <c r="B65" s="146"/>
      <c r="C65" s="147"/>
      <c r="D65" s="175" t="s">
        <v>536</v>
      </c>
      <c r="E65" s="224"/>
      <c r="F65" s="267"/>
      <c r="G65" s="142"/>
      <c r="H65" s="143"/>
      <c r="I65" s="143"/>
    </row>
    <row r="66" spans="1:9" ht="15.75">
      <c r="A66" s="43"/>
      <c r="B66" s="153" t="s">
        <v>94</v>
      </c>
      <c r="C66" s="147"/>
      <c r="D66" s="173" t="s">
        <v>211</v>
      </c>
      <c r="E66" s="224"/>
      <c r="F66" s="267"/>
      <c r="G66" s="142"/>
      <c r="H66" s="143"/>
      <c r="I66" s="143"/>
    </row>
    <row r="67" spans="1:9" ht="15.75">
      <c r="A67" s="43"/>
      <c r="B67" s="153" t="s">
        <v>94</v>
      </c>
      <c r="C67" s="147"/>
      <c r="D67" s="173" t="s">
        <v>212</v>
      </c>
      <c r="E67" s="224"/>
      <c r="F67" s="267"/>
      <c r="G67" s="142"/>
      <c r="H67" s="143"/>
      <c r="I67" s="143"/>
    </row>
    <row r="68" spans="1:9" ht="15.75" hidden="1">
      <c r="A68" s="43"/>
      <c r="B68" s="153"/>
      <c r="C68" s="147"/>
      <c r="D68" s="173" t="s">
        <v>213</v>
      </c>
      <c r="E68" s="224"/>
      <c r="F68" s="267"/>
      <c r="G68" s="142"/>
      <c r="H68" s="143"/>
      <c r="I68" s="143"/>
    </row>
    <row r="69" spans="1:9" ht="15.75">
      <c r="A69" s="43"/>
      <c r="B69" s="153"/>
      <c r="C69" s="147"/>
      <c r="D69" s="173" t="s">
        <v>214</v>
      </c>
      <c r="E69" s="224"/>
      <c r="F69" s="267"/>
      <c r="G69" s="142"/>
      <c r="H69" s="143"/>
      <c r="I69" s="143"/>
    </row>
    <row r="70" spans="1:9" ht="15.75" hidden="1">
      <c r="A70" s="43"/>
      <c r="B70" s="146"/>
      <c r="C70" s="147"/>
      <c r="D70" s="175" t="s">
        <v>537</v>
      </c>
      <c r="E70" s="224"/>
      <c r="F70" s="267"/>
      <c r="G70" s="142"/>
      <c r="H70" s="143"/>
      <c r="I70" s="143"/>
    </row>
    <row r="71" spans="1:9" ht="15.75" hidden="1">
      <c r="A71" s="43"/>
      <c r="B71" s="153" t="s">
        <v>94</v>
      </c>
      <c r="C71" s="147"/>
      <c r="D71" s="173" t="s">
        <v>216</v>
      </c>
      <c r="E71" s="224"/>
      <c r="F71" s="267"/>
      <c r="G71" s="142"/>
      <c r="H71" s="143"/>
      <c r="I71" s="143"/>
    </row>
    <row r="72" spans="1:9" ht="15.75" hidden="1">
      <c r="A72" s="43"/>
      <c r="B72" s="153" t="s">
        <v>94</v>
      </c>
      <c r="C72" s="156" t="s">
        <v>538</v>
      </c>
      <c r="D72" s="173" t="s">
        <v>217</v>
      </c>
      <c r="E72" s="224"/>
      <c r="F72" s="267"/>
      <c r="G72" s="142"/>
      <c r="H72" s="143"/>
      <c r="I72" s="143"/>
    </row>
    <row r="73" spans="1:9" ht="15.75">
      <c r="A73" s="43"/>
      <c r="B73" s="153" t="s">
        <v>94</v>
      </c>
      <c r="C73" s="147"/>
      <c r="D73" s="173" t="s">
        <v>218</v>
      </c>
      <c r="E73" s="224"/>
      <c r="F73" s="267"/>
      <c r="G73" s="142"/>
      <c r="H73" s="143"/>
      <c r="I73" s="143"/>
    </row>
    <row r="74" spans="1:9" ht="15.75">
      <c r="A74" s="43"/>
      <c r="B74" s="153"/>
      <c r="C74" s="147"/>
      <c r="D74" s="173" t="s">
        <v>502</v>
      </c>
      <c r="E74" s="224"/>
      <c r="F74" s="267"/>
      <c r="G74" s="142"/>
      <c r="H74" s="143"/>
      <c r="I74" s="143"/>
    </row>
    <row r="75" spans="1:9" ht="15.75" hidden="1">
      <c r="A75" s="43"/>
      <c r="B75" s="153"/>
      <c r="C75" s="147"/>
      <c r="D75" s="173" t="s">
        <v>219</v>
      </c>
      <c r="E75" s="224"/>
      <c r="F75" s="267"/>
      <c r="G75" s="142"/>
      <c r="H75" s="143"/>
      <c r="I75" s="143"/>
    </row>
    <row r="76" spans="1:9" ht="15.75">
      <c r="A76" s="43"/>
      <c r="B76" s="153"/>
      <c r="C76" s="147"/>
      <c r="D76" s="173" t="s">
        <v>220</v>
      </c>
      <c r="E76" s="224"/>
      <c r="F76" s="267"/>
      <c r="G76" s="142"/>
      <c r="H76" s="143"/>
      <c r="I76" s="143"/>
    </row>
    <row r="77" spans="1:9" ht="15.75" hidden="1">
      <c r="A77" s="43"/>
      <c r="B77" s="146"/>
      <c r="C77" s="147"/>
      <c r="D77" s="175" t="s">
        <v>539</v>
      </c>
      <c r="E77" s="224"/>
      <c r="F77" s="267"/>
      <c r="G77" s="142"/>
      <c r="H77" s="143"/>
      <c r="I77" s="143"/>
    </row>
    <row r="78" spans="1:9" ht="15.75" hidden="1">
      <c r="A78" s="43"/>
      <c r="B78" s="153" t="s">
        <v>94</v>
      </c>
      <c r="C78" s="147"/>
      <c r="D78" s="173" t="s">
        <v>222</v>
      </c>
      <c r="E78" s="224"/>
      <c r="F78" s="267"/>
      <c r="G78" s="142"/>
      <c r="H78" s="143"/>
      <c r="I78" s="143"/>
    </row>
    <row r="79" spans="1:9" ht="15.75" hidden="1">
      <c r="A79" s="43"/>
      <c r="B79" s="153" t="s">
        <v>94</v>
      </c>
      <c r="C79" s="156" t="s">
        <v>540</v>
      </c>
      <c r="D79" s="176" t="s">
        <v>541</v>
      </c>
      <c r="E79" s="224"/>
      <c r="F79" s="267"/>
      <c r="G79" s="142"/>
      <c r="H79" s="143"/>
      <c r="I79" s="143"/>
    </row>
    <row r="80" spans="1:9" ht="15.75" hidden="1">
      <c r="A80" s="43"/>
      <c r="B80" s="146"/>
      <c r="C80" s="147"/>
      <c r="D80" s="175" t="s">
        <v>542</v>
      </c>
      <c r="E80" s="224"/>
      <c r="F80" s="267"/>
      <c r="G80" s="142"/>
      <c r="H80" s="143"/>
      <c r="I80" s="143"/>
    </row>
    <row r="81" spans="1:9" ht="15.75">
      <c r="A81" s="43"/>
      <c r="B81" s="146"/>
      <c r="C81" s="147"/>
      <c r="D81" s="177" t="s">
        <v>224</v>
      </c>
      <c r="E81" s="224"/>
      <c r="F81" s="268"/>
      <c r="G81" s="155"/>
      <c r="H81" s="143"/>
      <c r="I81" s="143"/>
    </row>
    <row r="82" spans="1:9" ht="15.75">
      <c r="A82" s="43"/>
      <c r="B82" s="146"/>
      <c r="C82" s="147"/>
      <c r="D82" s="266" t="s">
        <v>514</v>
      </c>
      <c r="E82" s="224"/>
      <c r="F82" s="268"/>
      <c r="G82" s="155"/>
      <c r="H82" s="143"/>
      <c r="I82" s="143"/>
    </row>
    <row r="83" spans="1:9" ht="15.75">
      <c r="A83" s="43"/>
      <c r="B83" s="153" t="s">
        <v>94</v>
      </c>
      <c r="C83" s="147"/>
      <c r="D83" s="173" t="s">
        <v>225</v>
      </c>
      <c r="E83" s="224"/>
      <c r="F83" s="267"/>
      <c r="G83" s="142"/>
      <c r="H83" s="143"/>
      <c r="I83" s="143"/>
    </row>
    <row r="84" spans="1:9" ht="15.75" hidden="1">
      <c r="A84" s="43"/>
      <c r="B84" s="153"/>
      <c r="C84" s="147"/>
      <c r="D84" s="173" t="s">
        <v>503</v>
      </c>
      <c r="E84" s="224"/>
      <c r="F84" s="267"/>
      <c r="G84" s="142"/>
      <c r="H84" s="143"/>
      <c r="I84" s="143"/>
    </row>
    <row r="85" spans="1:9" ht="15.75" hidden="1">
      <c r="A85" s="43"/>
      <c r="B85" s="153" t="s">
        <v>94</v>
      </c>
      <c r="C85" s="157" t="s">
        <v>543</v>
      </c>
      <c r="D85" s="173" t="s">
        <v>226</v>
      </c>
      <c r="E85" s="224"/>
      <c r="F85" s="267"/>
      <c r="G85" s="142"/>
      <c r="H85" s="143"/>
      <c r="I85" s="143"/>
    </row>
    <row r="86" spans="1:9" ht="15.75" hidden="1">
      <c r="A86" s="43"/>
      <c r="B86" s="153" t="s">
        <v>94</v>
      </c>
      <c r="C86" s="158"/>
      <c r="D86" s="173" t="s">
        <v>227</v>
      </c>
      <c r="E86" s="224"/>
      <c r="F86" s="267"/>
      <c r="G86" s="142"/>
      <c r="H86" s="143"/>
      <c r="I86" s="143"/>
    </row>
    <row r="87" spans="1:9" ht="15.75" hidden="1">
      <c r="A87" s="43"/>
      <c r="B87" s="153" t="s">
        <v>94</v>
      </c>
      <c r="C87" s="147"/>
      <c r="D87" s="173" t="s">
        <v>228</v>
      </c>
      <c r="E87" s="224"/>
      <c r="F87" s="267"/>
      <c r="G87" s="142"/>
      <c r="H87" s="143"/>
      <c r="I87" s="143"/>
    </row>
    <row r="88" spans="1:9" ht="15.75" hidden="1">
      <c r="A88" s="43"/>
      <c r="B88" s="153"/>
      <c r="C88" s="147"/>
      <c r="D88" s="178" t="s">
        <v>504</v>
      </c>
      <c r="E88" s="224"/>
      <c r="F88" s="267"/>
      <c r="G88" s="142"/>
      <c r="H88" s="143"/>
      <c r="I88" s="143"/>
    </row>
    <row r="89" spans="1:9" ht="15.75" hidden="1">
      <c r="A89" s="43"/>
      <c r="B89" s="153" t="s">
        <v>94</v>
      </c>
      <c r="C89" s="156" t="s">
        <v>544</v>
      </c>
      <c r="D89" s="173" t="s">
        <v>229</v>
      </c>
      <c r="E89" s="224"/>
      <c r="F89" s="267"/>
      <c r="G89" s="142"/>
      <c r="H89" s="143"/>
      <c r="I89" s="143"/>
    </row>
    <row r="90" spans="1:9" ht="15.75">
      <c r="A90" s="43"/>
      <c r="B90" s="153" t="s">
        <v>94</v>
      </c>
      <c r="C90" s="147"/>
      <c r="D90" s="173" t="s">
        <v>545</v>
      </c>
      <c r="E90" s="224"/>
      <c r="F90" s="267"/>
      <c r="G90" s="142"/>
      <c r="H90" s="143"/>
      <c r="I90" s="143"/>
    </row>
    <row r="91" spans="1:9" ht="15.75" hidden="1">
      <c r="A91" s="43"/>
      <c r="B91" s="153"/>
      <c r="C91" s="147"/>
      <c r="D91" s="173" t="s">
        <v>506</v>
      </c>
      <c r="E91" s="224"/>
      <c r="F91" s="267"/>
      <c r="G91" s="142"/>
      <c r="H91" s="143"/>
      <c r="I91" s="143"/>
    </row>
    <row r="92" spans="1:9" ht="15.75" hidden="1">
      <c r="A92" s="43"/>
      <c r="B92" s="153"/>
      <c r="C92" s="147"/>
      <c r="D92" s="179" t="s">
        <v>505</v>
      </c>
      <c r="E92" s="224"/>
      <c r="F92" s="267"/>
      <c r="G92" s="142"/>
      <c r="H92" s="143"/>
      <c r="I92" s="143"/>
    </row>
    <row r="93" spans="1:9" ht="15.75" hidden="1">
      <c r="A93" s="43"/>
      <c r="B93" s="153"/>
      <c r="C93" s="147"/>
      <c r="D93" s="179" t="s">
        <v>507</v>
      </c>
      <c r="E93" s="224"/>
      <c r="F93" s="267"/>
      <c r="G93" s="142"/>
      <c r="H93" s="143"/>
      <c r="I93" s="143"/>
    </row>
    <row r="94" spans="1:9" ht="15.75">
      <c r="A94" s="43"/>
      <c r="B94" s="153"/>
      <c r="C94" s="147"/>
      <c r="D94" s="173" t="s">
        <v>231</v>
      </c>
      <c r="E94" s="224"/>
      <c r="F94" s="267"/>
      <c r="G94" s="142"/>
      <c r="H94" s="143"/>
      <c r="I94" s="143"/>
    </row>
    <row r="95" spans="1:9" ht="15.75" hidden="1">
      <c r="A95" s="43"/>
      <c r="B95" s="146"/>
      <c r="C95" s="147"/>
      <c r="D95" s="175" t="s">
        <v>546</v>
      </c>
      <c r="E95" s="224"/>
      <c r="F95" s="267"/>
      <c r="G95" s="142"/>
      <c r="H95" s="143"/>
      <c r="I95" s="143"/>
    </row>
    <row r="96" spans="1:9" ht="15.75" hidden="1">
      <c r="A96" s="43"/>
      <c r="B96" s="153" t="s">
        <v>94</v>
      </c>
      <c r="C96" s="147"/>
      <c r="D96" s="173" t="s">
        <v>309</v>
      </c>
      <c r="E96" s="224"/>
      <c r="F96" s="267"/>
      <c r="G96" s="142"/>
      <c r="H96" s="143"/>
      <c r="I96" s="143"/>
    </row>
    <row r="97" spans="1:9" ht="15.75" hidden="1">
      <c r="A97" s="43"/>
      <c r="B97" s="153" t="s">
        <v>94</v>
      </c>
      <c r="C97" s="156" t="s">
        <v>547</v>
      </c>
      <c r="D97" s="173" t="s">
        <v>233</v>
      </c>
      <c r="E97" s="224"/>
      <c r="F97" s="267"/>
      <c r="G97" s="142"/>
      <c r="H97" s="143"/>
      <c r="I97" s="143"/>
    </row>
    <row r="98" spans="1:9" ht="15.75">
      <c r="A98" s="43"/>
      <c r="B98" s="153" t="s">
        <v>94</v>
      </c>
      <c r="C98" s="147"/>
      <c r="D98" s="173" t="s">
        <v>234</v>
      </c>
      <c r="E98" s="224"/>
      <c r="F98" s="267"/>
      <c r="G98" s="142"/>
      <c r="H98" s="143"/>
      <c r="I98" s="143"/>
    </row>
    <row r="99" spans="1:9" ht="15.75" hidden="1">
      <c r="A99" s="43"/>
      <c r="B99" s="153" t="s">
        <v>94</v>
      </c>
      <c r="C99" s="147" t="s">
        <v>548</v>
      </c>
      <c r="D99" s="173" t="s">
        <v>235</v>
      </c>
      <c r="E99" s="224"/>
      <c r="F99" s="267"/>
      <c r="G99" s="142"/>
      <c r="H99" s="143"/>
      <c r="I99" s="143"/>
    </row>
    <row r="100" spans="1:9" ht="15.75" hidden="1">
      <c r="A100" s="43"/>
      <c r="B100" s="153" t="s">
        <v>94</v>
      </c>
      <c r="C100" s="147" t="s">
        <v>548</v>
      </c>
      <c r="D100" s="173" t="s">
        <v>236</v>
      </c>
      <c r="E100" s="224"/>
      <c r="F100" s="267"/>
      <c r="G100" s="142"/>
      <c r="H100" s="143"/>
      <c r="I100" s="143"/>
    </row>
    <row r="101" spans="1:9" ht="15.75" hidden="1">
      <c r="A101" s="43"/>
      <c r="B101" s="153" t="s">
        <v>94</v>
      </c>
      <c r="C101" s="147"/>
      <c r="D101" s="173" t="s">
        <v>237</v>
      </c>
      <c r="E101" s="224"/>
      <c r="F101" s="267"/>
      <c r="G101" s="142"/>
      <c r="H101" s="143"/>
      <c r="I101" s="143"/>
    </row>
    <row r="102" spans="1:9" ht="15.75">
      <c r="A102" s="43"/>
      <c r="B102" s="153"/>
      <c r="C102" s="147"/>
      <c r="D102" s="180" t="s">
        <v>508</v>
      </c>
      <c r="E102" s="224"/>
      <c r="F102" s="267"/>
      <c r="G102" s="142"/>
      <c r="H102" s="143"/>
      <c r="I102" s="143"/>
    </row>
    <row r="103" spans="1:9" ht="15.75">
      <c r="A103" s="43"/>
      <c r="B103" s="153" t="s">
        <v>94</v>
      </c>
      <c r="C103" s="147"/>
      <c r="D103" s="173" t="s">
        <v>239</v>
      </c>
      <c r="E103" s="224"/>
      <c r="F103" s="267"/>
      <c r="G103" s="142"/>
      <c r="H103" s="143"/>
      <c r="I103" s="143"/>
    </row>
    <row r="104" spans="1:9" ht="15.75" hidden="1">
      <c r="A104" s="43"/>
      <c r="B104" s="153"/>
      <c r="C104" s="147"/>
      <c r="D104" s="173" t="s">
        <v>240</v>
      </c>
      <c r="E104" s="270"/>
      <c r="F104" s="267"/>
      <c r="G104" s="142"/>
      <c r="H104" s="143"/>
      <c r="I104" s="143"/>
    </row>
    <row r="105" spans="1:9" ht="15.75">
      <c r="A105" s="43"/>
      <c r="B105" s="153" t="s">
        <v>94</v>
      </c>
      <c r="C105" s="156" t="s">
        <v>549</v>
      </c>
      <c r="D105" s="173" t="s">
        <v>241</v>
      </c>
      <c r="E105" s="224"/>
      <c r="F105" s="267"/>
      <c r="G105" s="142"/>
      <c r="H105" s="143"/>
      <c r="I105" s="143"/>
    </row>
    <row r="106" spans="1:9" ht="15.75">
      <c r="A106" s="43"/>
      <c r="B106" s="153" t="s">
        <v>94</v>
      </c>
      <c r="C106" s="147"/>
      <c r="D106" s="173" t="s">
        <v>242</v>
      </c>
      <c r="E106" s="224"/>
      <c r="F106" s="267"/>
      <c r="G106" s="142"/>
      <c r="H106" s="143"/>
      <c r="I106" s="143"/>
    </row>
    <row r="107" spans="1:9" ht="15.75">
      <c r="A107" s="43"/>
      <c r="B107" s="153" t="s">
        <v>94</v>
      </c>
      <c r="C107" s="147"/>
      <c r="D107" s="173" t="s">
        <v>603</v>
      </c>
      <c r="E107" s="224"/>
      <c r="F107" s="267"/>
      <c r="G107" s="142"/>
      <c r="H107" s="143"/>
      <c r="I107" s="143"/>
    </row>
    <row r="108" spans="1:9" ht="15.75" hidden="1">
      <c r="A108" s="43"/>
      <c r="B108" s="153" t="s">
        <v>94</v>
      </c>
      <c r="C108" s="147"/>
      <c r="D108" s="173" t="s">
        <v>244</v>
      </c>
      <c r="E108" s="270"/>
      <c r="F108" s="267"/>
      <c r="G108" s="142"/>
      <c r="H108" s="143"/>
      <c r="I108" s="143"/>
    </row>
    <row r="109" spans="1:9" ht="15.75" hidden="1">
      <c r="A109" s="43"/>
      <c r="B109" s="153" t="s">
        <v>94</v>
      </c>
      <c r="C109" s="147"/>
      <c r="D109" s="173" t="s">
        <v>245</v>
      </c>
      <c r="E109" s="270"/>
      <c r="F109" s="267"/>
      <c r="G109" s="142"/>
      <c r="H109" s="143"/>
      <c r="I109" s="143"/>
    </row>
    <row r="110" spans="1:9" ht="15.75" hidden="1">
      <c r="A110" s="43"/>
      <c r="B110" s="146"/>
      <c r="C110" s="147"/>
      <c r="D110" s="175" t="s">
        <v>550</v>
      </c>
      <c r="E110" s="270"/>
      <c r="F110" s="267"/>
      <c r="G110" s="142"/>
      <c r="H110" s="143"/>
      <c r="I110" s="143"/>
    </row>
    <row r="111" spans="1:9" ht="15.75" hidden="1">
      <c r="A111" s="43"/>
      <c r="B111" s="146"/>
      <c r="C111" s="147"/>
      <c r="D111" s="175" t="s">
        <v>551</v>
      </c>
      <c r="E111" s="270"/>
      <c r="F111" s="267"/>
      <c r="G111" s="142"/>
      <c r="H111" s="143"/>
      <c r="I111" s="143"/>
    </row>
    <row r="112" spans="1:9" ht="15.75">
      <c r="A112" s="43"/>
      <c r="B112" s="153" t="s">
        <v>89</v>
      </c>
      <c r="C112" s="43" t="s">
        <v>552</v>
      </c>
      <c r="D112" s="181" t="s">
        <v>248</v>
      </c>
      <c r="E112" s="224"/>
      <c r="F112" s="267"/>
      <c r="G112" s="142"/>
      <c r="H112" s="143"/>
      <c r="I112" s="143"/>
    </row>
    <row r="113" spans="1:9" ht="15.75" hidden="1">
      <c r="A113" s="43"/>
      <c r="B113" s="153" t="s">
        <v>91</v>
      </c>
      <c r="C113" s="43" t="s">
        <v>553</v>
      </c>
      <c r="D113" s="181" t="s">
        <v>249</v>
      </c>
      <c r="E113" s="270"/>
      <c r="F113" s="267"/>
      <c r="G113" s="142"/>
      <c r="H113" s="143"/>
      <c r="I113" s="143"/>
    </row>
    <row r="114" spans="1:9" ht="15.75" hidden="1">
      <c r="A114" s="43"/>
      <c r="B114" s="146"/>
      <c r="C114" s="43"/>
      <c r="D114" s="175" t="s">
        <v>554</v>
      </c>
      <c r="E114" s="270"/>
      <c r="F114" s="267"/>
      <c r="G114" s="142"/>
      <c r="H114" s="143"/>
      <c r="I114" s="143"/>
    </row>
    <row r="115" spans="1:9" ht="15.75" hidden="1">
      <c r="A115" s="43"/>
      <c r="B115" s="153" t="s">
        <v>91</v>
      </c>
      <c r="C115" s="43" t="s">
        <v>555</v>
      </c>
      <c r="D115" s="181" t="s">
        <v>251</v>
      </c>
      <c r="E115" s="270"/>
      <c r="F115" s="267"/>
      <c r="G115" s="142"/>
      <c r="H115" s="143"/>
      <c r="I115" s="143"/>
    </row>
    <row r="116" spans="1:9" ht="15.75">
      <c r="A116" s="43"/>
      <c r="B116" s="153" t="s">
        <v>91</v>
      </c>
      <c r="C116" s="43" t="s">
        <v>556</v>
      </c>
      <c r="D116" s="181" t="s">
        <v>252</v>
      </c>
      <c r="E116" s="224"/>
      <c r="F116" s="267"/>
      <c r="G116" s="142"/>
      <c r="H116" s="143"/>
      <c r="I116" s="143"/>
    </row>
    <row r="117" spans="1:9" ht="15.75">
      <c r="A117" s="43"/>
      <c r="B117" s="153" t="s">
        <v>89</v>
      </c>
      <c r="C117" s="43" t="s">
        <v>557</v>
      </c>
      <c r="D117" s="181" t="s">
        <v>253</v>
      </c>
      <c r="E117" s="224"/>
      <c r="F117" s="267"/>
      <c r="G117" s="142"/>
      <c r="H117" s="143"/>
      <c r="I117" s="143"/>
    </row>
    <row r="118" spans="1:9" ht="15.75" hidden="1">
      <c r="A118" s="43"/>
      <c r="B118" s="146"/>
      <c r="C118" s="43"/>
      <c r="D118" s="175" t="s">
        <v>558</v>
      </c>
      <c r="E118" s="270"/>
      <c r="F118" s="267"/>
      <c r="G118" s="142"/>
      <c r="H118" s="143"/>
      <c r="I118" s="143"/>
    </row>
    <row r="119" spans="1:9" ht="15.75">
      <c r="A119" s="43"/>
      <c r="B119" s="153" t="s">
        <v>91</v>
      </c>
      <c r="C119" s="43" t="s">
        <v>559</v>
      </c>
      <c r="D119" s="181" t="s">
        <v>255</v>
      </c>
      <c r="E119" s="224"/>
      <c r="F119" s="267"/>
      <c r="G119" s="142"/>
      <c r="H119" s="143"/>
      <c r="I119" s="143"/>
    </row>
    <row r="120" spans="1:9" ht="15.75">
      <c r="A120" s="43"/>
      <c r="B120" s="153" t="s">
        <v>91</v>
      </c>
      <c r="C120" s="43" t="s">
        <v>560</v>
      </c>
      <c r="D120" s="181" t="s">
        <v>256</v>
      </c>
      <c r="E120" s="224"/>
      <c r="F120" s="267"/>
      <c r="G120" s="142"/>
      <c r="H120" s="143"/>
      <c r="I120" s="143"/>
    </row>
    <row r="121" spans="1:9" ht="15.75" hidden="1">
      <c r="A121" s="43"/>
      <c r="B121" s="153" t="s">
        <v>91</v>
      </c>
      <c r="C121" s="43" t="s">
        <v>561</v>
      </c>
      <c r="D121" s="181" t="s">
        <v>257</v>
      </c>
      <c r="E121" s="270"/>
      <c r="F121" s="267"/>
      <c r="G121" s="142"/>
      <c r="H121" s="143"/>
      <c r="I121" s="143"/>
    </row>
    <row r="122" spans="1:9" ht="15.75">
      <c r="A122" s="43"/>
      <c r="B122" s="153" t="s">
        <v>89</v>
      </c>
      <c r="C122" s="43" t="s">
        <v>562</v>
      </c>
      <c r="D122" s="181" t="s">
        <v>258</v>
      </c>
      <c r="E122" s="224"/>
      <c r="F122" s="267"/>
      <c r="G122" s="142"/>
      <c r="H122" s="143"/>
      <c r="I122" s="143"/>
    </row>
    <row r="123" spans="1:9" ht="15.75" hidden="1">
      <c r="A123" s="43"/>
      <c r="B123" s="146"/>
      <c r="C123" s="43"/>
      <c r="D123" s="175" t="s">
        <v>563</v>
      </c>
      <c r="E123" s="270"/>
      <c r="F123" s="267"/>
      <c r="G123" s="142"/>
      <c r="H123" s="143"/>
      <c r="I123" s="143"/>
    </row>
    <row r="124" spans="1:9" ht="15.75" hidden="1">
      <c r="A124" s="43"/>
      <c r="B124" s="153" t="s">
        <v>91</v>
      </c>
      <c r="C124" s="43" t="s">
        <v>564</v>
      </c>
      <c r="D124" s="181" t="s">
        <v>260</v>
      </c>
      <c r="E124" s="270"/>
      <c r="F124" s="267"/>
      <c r="G124" s="142"/>
      <c r="H124" s="143"/>
      <c r="I124" s="143"/>
    </row>
    <row r="125" spans="1:9" ht="15.75" hidden="1">
      <c r="A125" s="43"/>
      <c r="B125" s="153" t="s">
        <v>91</v>
      </c>
      <c r="C125" s="43" t="e">
        <v>#N/A</v>
      </c>
      <c r="D125" s="181" t="s">
        <v>261</v>
      </c>
      <c r="E125" s="270"/>
      <c r="F125" s="267"/>
      <c r="G125" s="142"/>
      <c r="H125" s="143"/>
      <c r="I125" s="143"/>
    </row>
    <row r="126" spans="1:9" ht="15.75">
      <c r="A126" s="43"/>
      <c r="B126" s="153" t="s">
        <v>91</v>
      </c>
      <c r="C126" s="43" t="s">
        <v>565</v>
      </c>
      <c r="D126" s="181" t="s">
        <v>262</v>
      </c>
      <c r="E126" s="224"/>
      <c r="F126" s="267"/>
      <c r="G126" s="142"/>
      <c r="H126" s="143"/>
      <c r="I126" s="143"/>
    </row>
    <row r="127" spans="1:9" ht="15.75" hidden="1">
      <c r="A127" s="43"/>
      <c r="B127" s="153" t="s">
        <v>91</v>
      </c>
      <c r="C127" s="43" t="s">
        <v>566</v>
      </c>
      <c r="D127" s="181" t="s">
        <v>263</v>
      </c>
      <c r="E127" s="270"/>
      <c r="F127" s="267"/>
      <c r="G127" s="142"/>
      <c r="H127" s="143"/>
      <c r="I127" s="143"/>
    </row>
    <row r="128" spans="1:9" ht="15.75" hidden="1">
      <c r="A128" s="43"/>
      <c r="B128" s="153" t="s">
        <v>91</v>
      </c>
      <c r="C128" s="43" t="s">
        <v>567</v>
      </c>
      <c r="D128" s="181" t="s">
        <v>264</v>
      </c>
      <c r="E128" s="270"/>
      <c r="F128" s="267"/>
      <c r="G128" s="142"/>
      <c r="H128" s="143"/>
      <c r="I128" s="143"/>
    </row>
    <row r="129" spans="1:9" ht="15.75" hidden="1">
      <c r="A129" s="43"/>
      <c r="B129" s="146"/>
      <c r="C129" s="43"/>
      <c r="D129" s="175" t="s">
        <v>568</v>
      </c>
      <c r="E129" s="270"/>
      <c r="F129" s="267"/>
      <c r="G129" s="142"/>
      <c r="H129" s="143"/>
      <c r="I129" s="143"/>
    </row>
    <row r="130" spans="1:9" ht="15.75" hidden="1">
      <c r="A130" s="43"/>
      <c r="B130" s="153" t="s">
        <v>91</v>
      </c>
      <c r="C130" s="43"/>
      <c r="D130" s="181" t="s">
        <v>266</v>
      </c>
      <c r="E130" s="270"/>
      <c r="F130" s="267"/>
      <c r="G130" s="142"/>
      <c r="H130" s="143"/>
      <c r="I130" s="143"/>
    </row>
    <row r="131" spans="1:9" ht="15.75" hidden="1">
      <c r="A131" s="43"/>
      <c r="B131" s="153" t="s">
        <v>91</v>
      </c>
      <c r="C131" s="43" t="s">
        <v>569</v>
      </c>
      <c r="D131" s="181" t="s">
        <v>267</v>
      </c>
      <c r="E131" s="270"/>
      <c r="F131" s="267"/>
      <c r="G131" s="142"/>
      <c r="H131" s="143"/>
      <c r="I131" s="143"/>
    </row>
    <row r="132" spans="1:9" ht="15.75" hidden="1">
      <c r="A132" s="43"/>
      <c r="B132" s="153"/>
      <c r="C132" s="43"/>
      <c r="D132" s="181" t="s">
        <v>509</v>
      </c>
      <c r="E132" s="270"/>
      <c r="F132" s="267"/>
      <c r="G132" s="142"/>
      <c r="H132" s="143"/>
      <c r="I132" s="143"/>
    </row>
    <row r="133" spans="1:9" ht="15.75" hidden="1">
      <c r="A133" s="43"/>
      <c r="B133" s="153" t="s">
        <v>91</v>
      </c>
      <c r="C133" s="43" t="s">
        <v>570</v>
      </c>
      <c r="D133" s="181" t="s">
        <v>268</v>
      </c>
      <c r="E133" s="270"/>
      <c r="F133" s="267"/>
      <c r="G133" s="142"/>
      <c r="H133" s="143"/>
      <c r="I133" s="143"/>
    </row>
    <row r="134" spans="1:9" ht="15.75" hidden="1">
      <c r="A134" s="43"/>
      <c r="B134" s="153" t="s">
        <v>91</v>
      </c>
      <c r="C134" s="43" t="s">
        <v>571</v>
      </c>
      <c r="D134" s="181" t="s">
        <v>269</v>
      </c>
      <c r="E134" s="270"/>
      <c r="F134" s="267"/>
      <c r="G134" s="142"/>
      <c r="H134" s="143"/>
      <c r="I134" s="143"/>
    </row>
    <row r="135" spans="1:9" ht="15.75" hidden="1">
      <c r="A135" s="43"/>
      <c r="B135" s="153" t="s">
        <v>91</v>
      </c>
      <c r="C135" s="43" t="s">
        <v>572</v>
      </c>
      <c r="D135" s="181" t="s">
        <v>270</v>
      </c>
      <c r="E135" s="270"/>
      <c r="F135" s="267"/>
      <c r="G135" s="142"/>
      <c r="H135" s="143"/>
      <c r="I135" s="143"/>
    </row>
    <row r="136" spans="1:9" ht="15.75" hidden="1">
      <c r="A136" s="43"/>
      <c r="B136" s="153" t="s">
        <v>91</v>
      </c>
      <c r="C136" s="43" t="s">
        <v>573</v>
      </c>
      <c r="D136" s="181" t="s">
        <v>271</v>
      </c>
      <c r="E136" s="270"/>
      <c r="F136" s="267"/>
      <c r="G136" s="142"/>
      <c r="H136" s="143"/>
      <c r="I136" s="143"/>
    </row>
    <row r="137" spans="1:9" ht="15.75">
      <c r="A137" s="43"/>
      <c r="B137" s="153"/>
      <c r="C137" s="43"/>
      <c r="D137" s="266" t="s">
        <v>515</v>
      </c>
      <c r="E137" s="224"/>
      <c r="F137" s="267"/>
      <c r="G137" s="142"/>
      <c r="H137" s="143"/>
      <c r="I137" s="143"/>
    </row>
    <row r="138" spans="1:9" ht="15.75" hidden="1">
      <c r="A138" s="43"/>
      <c r="B138" s="153" t="s">
        <v>91</v>
      </c>
      <c r="C138" s="43" t="e">
        <v>#N/A</v>
      </c>
      <c r="D138" s="181" t="s">
        <v>272</v>
      </c>
      <c r="E138" s="270"/>
      <c r="F138" s="267"/>
      <c r="G138" s="142"/>
      <c r="H138" s="143"/>
      <c r="I138" s="143"/>
    </row>
    <row r="139" spans="1:9" ht="15.75" hidden="1">
      <c r="A139" s="43"/>
      <c r="B139" s="153" t="s">
        <v>91</v>
      </c>
      <c r="C139" s="43" t="e">
        <v>#N/A</v>
      </c>
      <c r="D139" s="181" t="s">
        <v>273</v>
      </c>
      <c r="E139" s="270"/>
      <c r="F139" s="267"/>
      <c r="G139" s="142"/>
      <c r="H139" s="143"/>
      <c r="I139" s="143"/>
    </row>
    <row r="140" spans="1:9" ht="15.75" hidden="1">
      <c r="A140" s="43"/>
      <c r="B140" s="153" t="s">
        <v>91</v>
      </c>
      <c r="C140" s="43" t="s">
        <v>574</v>
      </c>
      <c r="D140" s="181" t="s">
        <v>274</v>
      </c>
      <c r="E140" s="270"/>
      <c r="F140" s="267"/>
      <c r="G140" s="142"/>
      <c r="H140" s="143"/>
      <c r="I140" s="143"/>
    </row>
    <row r="141" spans="1:9" ht="15.75" hidden="1">
      <c r="A141" s="43"/>
      <c r="B141" s="153" t="s">
        <v>91</v>
      </c>
      <c r="C141" s="43" t="e">
        <v>#N/A</v>
      </c>
      <c r="D141" s="181" t="s">
        <v>275</v>
      </c>
      <c r="E141" s="270"/>
      <c r="F141" s="267"/>
      <c r="G141" s="142"/>
      <c r="H141" s="143"/>
      <c r="I141" s="143"/>
    </row>
    <row r="142" spans="1:9" ht="15.75" hidden="1">
      <c r="A142" s="43"/>
      <c r="B142" s="146"/>
      <c r="C142" s="43"/>
      <c r="D142" s="175" t="s">
        <v>575</v>
      </c>
      <c r="E142" s="270"/>
      <c r="F142" s="267"/>
      <c r="G142" s="142"/>
      <c r="H142" s="143"/>
      <c r="I142" s="143"/>
    </row>
    <row r="143" spans="1:9" ht="15.75" hidden="1">
      <c r="A143" s="43"/>
      <c r="B143" s="146"/>
      <c r="C143" s="43"/>
      <c r="D143" s="177" t="s">
        <v>277</v>
      </c>
      <c r="E143" s="270"/>
      <c r="F143" s="268"/>
      <c r="G143" s="155"/>
      <c r="H143" s="143"/>
      <c r="I143" s="143"/>
    </row>
    <row r="144" spans="1:9" ht="15.75">
      <c r="A144" s="43"/>
      <c r="B144" s="153" t="s">
        <v>91</v>
      </c>
      <c r="C144" s="43" t="s">
        <v>576</v>
      </c>
      <c r="D144" s="181" t="s">
        <v>278</v>
      </c>
      <c r="E144" s="224"/>
      <c r="F144" s="267"/>
      <c r="G144" s="142"/>
      <c r="H144" s="143"/>
      <c r="I144" s="143"/>
    </row>
    <row r="145" spans="1:9" ht="15.75">
      <c r="A145" s="43"/>
      <c r="B145" s="153" t="s">
        <v>91</v>
      </c>
      <c r="C145" s="43" t="s">
        <v>577</v>
      </c>
      <c r="D145" s="181" t="s">
        <v>279</v>
      </c>
      <c r="E145" s="224"/>
      <c r="F145" s="267"/>
      <c r="G145" s="142"/>
      <c r="H145" s="143"/>
      <c r="I145" s="143"/>
    </row>
    <row r="146" spans="1:9" ht="15.75" hidden="1">
      <c r="A146" s="43"/>
      <c r="B146" s="153" t="s">
        <v>91</v>
      </c>
      <c r="C146" s="43" t="e">
        <v>#N/A</v>
      </c>
      <c r="D146" s="181" t="s">
        <v>280</v>
      </c>
      <c r="E146" s="270"/>
      <c r="F146" s="267"/>
      <c r="G146" s="142"/>
      <c r="H146" s="143"/>
      <c r="I146" s="143"/>
    </row>
    <row r="147" spans="1:9" ht="15.75" hidden="1">
      <c r="A147" s="43"/>
      <c r="B147" s="153" t="s">
        <v>91</v>
      </c>
      <c r="C147" s="43"/>
      <c r="D147" s="181" t="s">
        <v>281</v>
      </c>
      <c r="E147" s="270"/>
      <c r="F147" s="267"/>
      <c r="G147" s="142"/>
      <c r="H147" s="143"/>
      <c r="I147" s="143"/>
    </row>
    <row r="148" spans="1:9" ht="15.75">
      <c r="A148" s="43"/>
      <c r="B148" s="153" t="s">
        <v>91</v>
      </c>
      <c r="C148" s="43" t="s">
        <v>578</v>
      </c>
      <c r="D148" s="181" t="s">
        <v>282</v>
      </c>
      <c r="E148" s="224"/>
      <c r="F148" s="267"/>
      <c r="G148" s="142"/>
      <c r="H148" s="143"/>
      <c r="I148" s="143"/>
    </row>
    <row r="149" spans="1:9" ht="15.75" hidden="1">
      <c r="A149" s="43"/>
      <c r="B149" s="153" t="s">
        <v>91</v>
      </c>
      <c r="C149" s="43" t="s">
        <v>579</v>
      </c>
      <c r="D149" s="181" t="s">
        <v>283</v>
      </c>
      <c r="E149" s="270"/>
      <c r="F149" s="267"/>
      <c r="G149" s="142"/>
      <c r="H149" s="143"/>
      <c r="I149" s="143"/>
    </row>
    <row r="150" spans="1:9" ht="15.75" hidden="1">
      <c r="A150" s="43"/>
      <c r="B150" s="153" t="s">
        <v>91</v>
      </c>
      <c r="C150" s="43" t="s">
        <v>580</v>
      </c>
      <c r="D150" s="181" t="s">
        <v>284</v>
      </c>
      <c r="E150" s="270"/>
      <c r="F150" s="267"/>
      <c r="G150" s="142"/>
      <c r="H150" s="143"/>
      <c r="I150" s="143"/>
    </row>
    <row r="151" spans="1:9" ht="15.75" hidden="1">
      <c r="A151" s="43"/>
      <c r="B151" s="146"/>
      <c r="C151" s="43"/>
      <c r="D151" s="181" t="s">
        <v>581</v>
      </c>
      <c r="E151" s="270"/>
      <c r="F151" s="267"/>
      <c r="G151" s="142"/>
      <c r="H151" s="143"/>
      <c r="I151" s="143"/>
    </row>
    <row r="152" spans="1:9" ht="15.75">
      <c r="A152" s="43"/>
      <c r="B152" s="153" t="s">
        <v>91</v>
      </c>
      <c r="C152" s="43" t="s">
        <v>582</v>
      </c>
      <c r="D152" s="181" t="s">
        <v>286</v>
      </c>
      <c r="E152" s="224"/>
      <c r="F152" s="267"/>
      <c r="G152" s="142"/>
      <c r="H152" s="143"/>
      <c r="I152" s="143"/>
    </row>
    <row r="153" spans="1:9" ht="15.75">
      <c r="A153" s="43"/>
      <c r="B153" s="153" t="s">
        <v>91</v>
      </c>
      <c r="C153" s="43" t="s">
        <v>583</v>
      </c>
      <c r="D153" s="181" t="s">
        <v>287</v>
      </c>
      <c r="E153" s="224"/>
      <c r="F153" s="267"/>
      <c r="G153" s="142"/>
      <c r="H153" s="143"/>
      <c r="I153" s="143"/>
    </row>
    <row r="154" spans="1:9" ht="15" hidden="1" customHeight="1">
      <c r="A154" s="43"/>
      <c r="B154" s="153" t="s">
        <v>91</v>
      </c>
      <c r="C154" s="43" t="s">
        <v>584</v>
      </c>
      <c r="D154" s="181" t="s">
        <v>585</v>
      </c>
      <c r="E154" s="270"/>
      <c r="F154" s="267"/>
      <c r="G154" s="142"/>
      <c r="H154" s="143"/>
      <c r="I154" s="143"/>
    </row>
    <row r="155" spans="1:9" ht="15" hidden="1" customHeight="1">
      <c r="A155" s="43"/>
      <c r="B155" s="153"/>
      <c r="C155" s="43"/>
      <c r="D155" s="180" t="s">
        <v>510</v>
      </c>
      <c r="E155" s="270"/>
      <c r="F155" s="267"/>
      <c r="G155" s="142"/>
      <c r="H155" s="143"/>
      <c r="I155" s="143"/>
    </row>
    <row r="156" spans="1:9" ht="15" customHeight="1">
      <c r="A156" s="43"/>
      <c r="B156" s="153" t="s">
        <v>91</v>
      </c>
      <c r="C156" s="43"/>
      <c r="D156" s="181" t="s">
        <v>288</v>
      </c>
      <c r="E156" s="224"/>
      <c r="F156" s="267"/>
      <c r="G156" s="159"/>
      <c r="H156" s="143"/>
      <c r="I156" s="143"/>
    </row>
    <row r="157" spans="1:9" ht="15" customHeight="1">
      <c r="A157" s="43"/>
      <c r="B157" s="153" t="s">
        <v>91</v>
      </c>
      <c r="C157" s="43" t="s">
        <v>586</v>
      </c>
      <c r="D157" s="181" t="s">
        <v>290</v>
      </c>
      <c r="E157" s="224"/>
      <c r="F157" s="267"/>
      <c r="G157" s="142"/>
      <c r="H157" s="143"/>
      <c r="I157" s="143"/>
    </row>
    <row r="158" spans="1:9" ht="15" hidden="1" customHeight="1">
      <c r="A158" s="43"/>
      <c r="B158" s="153" t="s">
        <v>91</v>
      </c>
      <c r="C158" s="43" t="s">
        <v>587</v>
      </c>
      <c r="D158" s="181" t="s">
        <v>293</v>
      </c>
      <c r="E158" s="224"/>
      <c r="F158" s="267"/>
      <c r="G158" s="142"/>
      <c r="H158" s="143"/>
      <c r="I158" s="143"/>
    </row>
    <row r="159" spans="1:9" ht="15" customHeight="1">
      <c r="A159" s="43"/>
      <c r="B159" s="153" t="s">
        <v>91</v>
      </c>
      <c r="C159" s="43" t="s">
        <v>588</v>
      </c>
      <c r="D159" s="181" t="s">
        <v>292</v>
      </c>
      <c r="E159" s="224"/>
      <c r="F159" s="267"/>
      <c r="G159" s="142"/>
      <c r="H159" s="143"/>
      <c r="I159" s="143"/>
    </row>
    <row r="160" spans="1:9" ht="15" hidden="1" customHeight="1">
      <c r="A160" s="43"/>
      <c r="B160" s="153" t="s">
        <v>89</v>
      </c>
      <c r="C160" s="43" t="s">
        <v>589</v>
      </c>
      <c r="D160" s="181" t="s">
        <v>294</v>
      </c>
      <c r="E160" s="224"/>
      <c r="F160" s="267"/>
      <c r="G160" s="142"/>
    </row>
    <row r="161" spans="1:7" ht="19.5" hidden="1" customHeight="1">
      <c r="A161" s="43"/>
      <c r="B161" s="153" t="s">
        <v>91</v>
      </c>
      <c r="C161" s="160" t="s">
        <v>590</v>
      </c>
      <c r="D161" s="181" t="s">
        <v>295</v>
      </c>
      <c r="E161" s="224"/>
      <c r="F161" s="267"/>
      <c r="G161" s="142"/>
    </row>
    <row r="162" spans="1:7" ht="15" hidden="1" customHeight="1">
      <c r="A162" s="43"/>
      <c r="B162" s="153" t="s">
        <v>91</v>
      </c>
      <c r="C162" s="160" t="s">
        <v>591</v>
      </c>
      <c r="D162" s="181" t="s">
        <v>296</v>
      </c>
      <c r="E162" s="224"/>
      <c r="F162" s="267"/>
      <c r="G162" s="142"/>
    </row>
    <row r="163" spans="1:7" ht="15" hidden="1" customHeight="1">
      <c r="A163" s="43"/>
      <c r="B163" s="146"/>
      <c r="C163" s="161"/>
      <c r="D163" s="181"/>
      <c r="E163" s="224"/>
      <c r="F163" s="267"/>
      <c r="G163" s="142"/>
    </row>
    <row r="164" spans="1:7" ht="15" hidden="1" customHeight="1">
      <c r="A164" s="43"/>
      <c r="B164" s="153" t="s">
        <v>94</v>
      </c>
      <c r="C164" s="147"/>
      <c r="D164" s="181" t="s">
        <v>297</v>
      </c>
      <c r="E164" s="224"/>
      <c r="F164" s="267"/>
      <c r="G164" s="142"/>
    </row>
    <row r="165" spans="1:7" ht="15" hidden="1" customHeight="1">
      <c r="A165" s="43"/>
      <c r="B165" s="146"/>
      <c r="C165" s="147"/>
      <c r="D165" s="181" t="s">
        <v>592</v>
      </c>
      <c r="E165" s="224"/>
      <c r="F165" s="267"/>
      <c r="G165" s="142"/>
    </row>
    <row r="166" spans="1:7" ht="15" hidden="1" customHeight="1">
      <c r="A166" s="43"/>
      <c r="B166" s="153" t="s">
        <v>90</v>
      </c>
      <c r="C166" s="156" t="s">
        <v>593</v>
      </c>
      <c r="D166" s="181" t="s">
        <v>299</v>
      </c>
      <c r="E166" s="224"/>
      <c r="F166" s="267"/>
      <c r="G166" s="142"/>
    </row>
    <row r="167" spans="1:7" ht="15" hidden="1" customHeight="1">
      <c r="A167" s="43"/>
      <c r="B167" s="153" t="s">
        <v>89</v>
      </c>
      <c r="C167" s="156" t="s">
        <v>594</v>
      </c>
      <c r="D167" s="181" t="s">
        <v>300</v>
      </c>
      <c r="E167" s="224"/>
      <c r="F167" s="267"/>
      <c r="G167" s="142"/>
    </row>
    <row r="168" spans="1:7" ht="15" hidden="1" customHeight="1">
      <c r="A168" s="43"/>
      <c r="B168" s="153" t="s">
        <v>89</v>
      </c>
      <c r="C168" s="156" t="s">
        <v>595</v>
      </c>
      <c r="D168" s="181" t="s">
        <v>301</v>
      </c>
      <c r="E168" s="224"/>
      <c r="F168" s="267"/>
      <c r="G168" s="142"/>
    </row>
    <row r="169" spans="1:7" ht="15.75">
      <c r="A169" s="43"/>
      <c r="B169" s="153" t="s">
        <v>90</v>
      </c>
      <c r="C169" s="156"/>
      <c r="D169" s="181" t="s">
        <v>302</v>
      </c>
      <c r="E169" s="224"/>
      <c r="F169" s="267"/>
      <c r="G169" s="142"/>
    </row>
    <row r="170" spans="1:7" ht="15" customHeight="1">
      <c r="A170" s="43"/>
      <c r="B170" s="153" t="s">
        <v>92</v>
      </c>
      <c r="C170" s="156" t="s">
        <v>596</v>
      </c>
      <c r="D170" s="181" t="s">
        <v>303</v>
      </c>
      <c r="E170" s="224"/>
      <c r="F170" s="267"/>
      <c r="G170" s="142"/>
    </row>
    <row r="171" spans="1:7" ht="15" customHeight="1">
      <c r="A171" s="43"/>
      <c r="B171" s="153"/>
      <c r="C171" s="162"/>
      <c r="D171" s="181" t="s">
        <v>511</v>
      </c>
      <c r="E171" s="224"/>
      <c r="F171" s="267"/>
      <c r="G171" s="2"/>
    </row>
    <row r="172" spans="1:7" ht="15.75">
      <c r="A172" s="43"/>
      <c r="B172" s="153" t="s">
        <v>90</v>
      </c>
      <c r="C172" s="162"/>
      <c r="D172" s="181" t="s">
        <v>137</v>
      </c>
      <c r="E172" s="224"/>
      <c r="F172" s="267"/>
      <c r="G172" s="142"/>
    </row>
    <row r="173" spans="1:7" ht="15.75">
      <c r="A173" s="43"/>
      <c r="B173" s="153" t="s">
        <v>92</v>
      </c>
      <c r="C173" s="162"/>
      <c r="D173" s="181" t="s">
        <v>305</v>
      </c>
      <c r="E173" s="224"/>
      <c r="F173" s="267"/>
      <c r="G173" s="142"/>
    </row>
    <row r="174" spans="1:7" ht="15.75" hidden="1">
      <c r="A174" s="43"/>
      <c r="B174" s="153" t="s">
        <v>92</v>
      </c>
      <c r="C174" s="162"/>
      <c r="D174" s="182" t="s">
        <v>306</v>
      </c>
      <c r="E174" s="270"/>
      <c r="F174" s="267"/>
      <c r="G174" s="142"/>
    </row>
    <row r="175" spans="1:7" ht="15.75" hidden="1">
      <c r="A175" s="43"/>
      <c r="B175" s="153" t="s">
        <v>94</v>
      </c>
      <c r="C175" s="147"/>
      <c r="D175" s="172" t="s">
        <v>307</v>
      </c>
      <c r="E175" s="225"/>
      <c r="F175" s="267"/>
      <c r="G175" s="142"/>
    </row>
    <row r="176" spans="1:7" ht="15.75" hidden="1">
      <c r="A176" s="43"/>
      <c r="B176" s="153"/>
      <c r="C176" s="147"/>
      <c r="D176" s="182" t="s">
        <v>306</v>
      </c>
      <c r="E176" s="270"/>
      <c r="F176" s="267"/>
      <c r="G176" s="142"/>
    </row>
    <row r="177" spans="1:10" ht="15.75" hidden="1">
      <c r="A177" s="43"/>
      <c r="B177" s="153"/>
      <c r="C177" s="147"/>
      <c r="D177" s="182" t="s">
        <v>512</v>
      </c>
      <c r="E177" s="270"/>
      <c r="F177" s="267"/>
      <c r="G177" s="142"/>
    </row>
    <row r="178" spans="1:10" ht="16.5" thickBot="1">
      <c r="A178" s="43"/>
      <c r="B178" s="153"/>
      <c r="C178" s="147"/>
      <c r="D178" s="276" t="s">
        <v>309</v>
      </c>
      <c r="E178" s="277"/>
      <c r="F178" s="278"/>
      <c r="G178" s="142"/>
    </row>
    <row r="179" spans="1:10" ht="21" thickBot="1">
      <c r="A179" s="43"/>
      <c r="B179" s="146"/>
      <c r="C179" s="147"/>
      <c r="D179" s="279" t="s">
        <v>513</v>
      </c>
      <c r="E179" s="280">
        <f>SUM(E9:E178)</f>
        <v>0</v>
      </c>
      <c r="F179" s="281">
        <f>SUM(F9:F178)</f>
        <v>0</v>
      </c>
      <c r="G179" s="163"/>
      <c r="J179" s="77"/>
    </row>
    <row r="180" spans="1:10">
      <c r="A180" s="43"/>
      <c r="B180" s="146"/>
      <c r="C180" s="147"/>
      <c r="D180" s="43"/>
      <c r="E180" s="140"/>
      <c r="F180" s="140"/>
      <c r="G180" s="142"/>
      <c r="J180" s="77">
        <f>+E179-F179</f>
        <v>0</v>
      </c>
    </row>
    <row r="181" spans="1:10">
      <c r="A181" s="43"/>
      <c r="B181" s="146"/>
      <c r="C181" s="147"/>
      <c r="D181" s="43"/>
      <c r="E181" s="140"/>
      <c r="F181" s="140"/>
      <c r="G181" s="142"/>
    </row>
    <row r="182" spans="1:10">
      <c r="A182" s="43"/>
      <c r="B182" s="146"/>
      <c r="C182" s="147"/>
      <c r="D182" s="43" t="s">
        <v>16</v>
      </c>
      <c r="E182" s="140"/>
      <c r="F182" s="140"/>
      <c r="G182" s="142"/>
    </row>
    <row r="183" spans="1:10">
      <c r="A183" s="43"/>
      <c r="B183" s="146"/>
      <c r="C183" s="147"/>
      <c r="D183" s="164"/>
      <c r="E183" s="140"/>
      <c r="F183" s="140"/>
      <c r="G183" s="142"/>
    </row>
    <row r="187" spans="1:10">
      <c r="E187" s="165"/>
    </row>
    <row r="193" spans="5:6">
      <c r="E193" s="223"/>
      <c r="F193" s="223"/>
    </row>
    <row r="194" spans="5:6">
      <c r="E194" s="223">
        <v>50</v>
      </c>
      <c r="F194" s="223">
        <v>50.25</v>
      </c>
    </row>
    <row r="195" spans="5:6">
      <c r="E195" s="223">
        <f>+E194*F194</f>
        <v>2512.5</v>
      </c>
      <c r="F195" s="223"/>
    </row>
    <row r="196" spans="5:6">
      <c r="E196" s="223"/>
      <c r="F196" s="223"/>
    </row>
    <row r="197" spans="5:6">
      <c r="E197" s="223"/>
      <c r="F197" s="223"/>
    </row>
    <row r="198" spans="5:6">
      <c r="E198" s="223"/>
      <c r="F198" s="223"/>
    </row>
    <row r="199" spans="5:6">
      <c r="E199" s="223"/>
      <c r="F199" s="223"/>
    </row>
    <row r="200" spans="5:6">
      <c r="E200" s="223"/>
      <c r="F200" s="223"/>
    </row>
    <row r="201" spans="5:6">
      <c r="E201" s="223"/>
      <c r="F201" s="223"/>
    </row>
    <row r="202" spans="5:6">
      <c r="E202" s="223"/>
      <c r="F202" s="223"/>
    </row>
    <row r="203" spans="5:6">
      <c r="E203" s="223"/>
      <c r="F203" s="223"/>
    </row>
  </sheetData>
  <mergeCells count="4">
    <mergeCell ref="D2:F2"/>
    <mergeCell ref="D3:F3"/>
    <mergeCell ref="D4:F4"/>
    <mergeCell ref="D5:F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7" zoomScaleNormal="100" workbookViewId="0">
      <selection activeCell="I42" sqref="I42"/>
    </sheetView>
  </sheetViews>
  <sheetFormatPr baseColWidth="10" defaultColWidth="11.42578125" defaultRowHeight="15"/>
  <cols>
    <col min="1" max="1" width="5.42578125" style="5" hidden="1" customWidth="1"/>
    <col min="2" max="2" width="3.7109375" style="1" customWidth="1"/>
    <col min="3" max="3" width="4.28515625" style="1" customWidth="1"/>
    <col min="4" max="4" width="19.5703125" style="1" customWidth="1"/>
    <col min="5" max="5" width="24.140625" style="1" customWidth="1"/>
    <col min="6" max="6" width="25.140625" style="1" customWidth="1"/>
    <col min="7" max="7" width="1.7109375" style="1" customWidth="1"/>
    <col min="8" max="8" width="16.5703125" style="1" customWidth="1"/>
    <col min="9" max="9" width="3.7109375" style="1" customWidth="1"/>
    <col min="10" max="10" width="19.85546875" style="1" customWidth="1"/>
    <col min="11" max="11" width="14.85546875" style="1" customWidth="1"/>
    <col min="12" max="12" width="12.85546875" style="1" bestFit="1" customWidth="1"/>
    <col min="13" max="13" width="11.42578125" style="1"/>
    <col min="14" max="16384" width="11.42578125" style="4"/>
  </cols>
  <sheetData>
    <row r="1" spans="1:11">
      <c r="A1" s="203"/>
      <c r="B1" s="10"/>
      <c r="C1" s="10"/>
      <c r="D1" s="10"/>
      <c r="E1" s="10"/>
      <c r="F1" s="10"/>
      <c r="G1" s="10"/>
      <c r="H1" s="10"/>
    </row>
    <row r="2" spans="1:11" ht="15.75">
      <c r="A2" s="203"/>
      <c r="B2" s="10"/>
      <c r="C2" s="362" t="s">
        <v>630</v>
      </c>
      <c r="D2" s="362"/>
      <c r="E2" s="362"/>
      <c r="F2" s="362"/>
      <c r="G2" s="362"/>
      <c r="H2" s="362"/>
    </row>
    <row r="3" spans="1:11" ht="15.75">
      <c r="A3" s="203"/>
      <c r="B3" s="10"/>
      <c r="C3" s="362" t="s">
        <v>360</v>
      </c>
      <c r="D3" s="362"/>
      <c r="E3" s="362"/>
      <c r="F3" s="362"/>
      <c r="G3" s="362"/>
      <c r="H3" s="362"/>
    </row>
    <row r="4" spans="1:11" ht="18.75">
      <c r="A4" s="203"/>
      <c r="B4" s="10"/>
      <c r="C4" s="365"/>
      <c r="D4" s="365"/>
      <c r="E4" s="365" t="s">
        <v>648</v>
      </c>
      <c r="F4" s="365"/>
      <c r="G4" s="365"/>
      <c r="H4" s="365"/>
    </row>
    <row r="5" spans="1:11" ht="15.75">
      <c r="A5" s="203"/>
      <c r="B5" s="10"/>
      <c r="C5" s="362" t="s">
        <v>0</v>
      </c>
      <c r="D5" s="362"/>
      <c r="E5" s="362"/>
      <c r="F5" s="362"/>
      <c r="G5" s="362"/>
      <c r="H5" s="362"/>
    </row>
    <row r="6" spans="1:11">
      <c r="A6" s="203"/>
      <c r="B6" s="10"/>
      <c r="C6" s="10"/>
      <c r="D6" s="184"/>
      <c r="E6" s="184"/>
      <c r="F6" s="10"/>
      <c r="G6" s="10"/>
      <c r="H6" s="10"/>
    </row>
    <row r="7" spans="1:11">
      <c r="A7" s="203"/>
      <c r="B7" s="10"/>
      <c r="C7" s="10"/>
      <c r="D7" s="10"/>
      <c r="E7" s="10"/>
      <c r="F7" s="204">
        <v>2024</v>
      </c>
      <c r="G7" s="186"/>
      <c r="H7" s="204"/>
    </row>
    <row r="8" spans="1:11">
      <c r="A8" s="203"/>
      <c r="B8" s="10"/>
      <c r="C8" s="187" t="s">
        <v>610</v>
      </c>
      <c r="D8" s="188"/>
      <c r="E8" s="188"/>
      <c r="F8" s="235"/>
      <c r="G8" s="190"/>
      <c r="H8" s="190"/>
      <c r="K8" s="73"/>
    </row>
    <row r="9" spans="1:11">
      <c r="A9" s="203" t="s">
        <v>85</v>
      </c>
      <c r="B9" s="10"/>
      <c r="C9" s="10"/>
      <c r="D9" s="10" t="s">
        <v>36</v>
      </c>
      <c r="E9" s="10"/>
      <c r="F9" s="235"/>
      <c r="G9" s="195"/>
      <c r="H9" s="196"/>
      <c r="K9" s="73"/>
    </row>
    <row r="10" spans="1:11">
      <c r="A10" s="203" t="s">
        <v>86</v>
      </c>
      <c r="B10" s="10"/>
      <c r="C10" s="10"/>
      <c r="D10" s="10" t="s">
        <v>107</v>
      </c>
      <c r="E10" s="10"/>
      <c r="F10" s="235"/>
      <c r="G10" s="195"/>
      <c r="H10" s="196"/>
      <c r="K10" s="73"/>
    </row>
    <row r="11" spans="1:11">
      <c r="A11" s="203" t="s">
        <v>87</v>
      </c>
      <c r="B11" s="10"/>
      <c r="C11" s="10"/>
      <c r="D11" s="10" t="s">
        <v>100</v>
      </c>
      <c r="E11" s="10"/>
      <c r="F11" s="235">
        <f>+Ingresos!B26</f>
        <v>2502141.77</v>
      </c>
      <c r="G11" s="195"/>
      <c r="H11" s="196"/>
      <c r="K11" s="73"/>
    </row>
    <row r="12" spans="1:11">
      <c r="A12" s="203" t="s">
        <v>88</v>
      </c>
      <c r="B12" s="10"/>
      <c r="C12" s="10"/>
      <c r="D12" s="10" t="s">
        <v>37</v>
      </c>
      <c r="E12" s="10"/>
      <c r="F12" s="227"/>
      <c r="G12" s="195"/>
      <c r="H12" s="196"/>
      <c r="K12" s="73"/>
    </row>
    <row r="13" spans="1:11">
      <c r="A13" s="203"/>
      <c r="B13" s="10"/>
      <c r="C13" s="187" t="s">
        <v>47</v>
      </c>
      <c r="D13" s="10"/>
      <c r="E13" s="10"/>
      <c r="F13" s="237">
        <f>SUM(F9:F12)</f>
        <v>2502141.77</v>
      </c>
      <c r="G13" s="195"/>
      <c r="H13" s="197">
        <f>SUM(H9:H12)</f>
        <v>0</v>
      </c>
      <c r="K13" s="73"/>
    </row>
    <row r="14" spans="1:11">
      <c r="A14" s="203"/>
      <c r="B14" s="10"/>
      <c r="C14" s="10"/>
      <c r="D14" s="10" t="s">
        <v>16</v>
      </c>
      <c r="E14" s="10"/>
      <c r="F14" s="229"/>
      <c r="G14" s="191"/>
      <c r="H14" s="191"/>
    </row>
    <row r="15" spans="1:11">
      <c r="A15" s="203"/>
      <c r="B15" s="10"/>
      <c r="C15" s="187" t="s">
        <v>611</v>
      </c>
      <c r="D15" s="10"/>
      <c r="E15" s="10"/>
      <c r="F15" s="228"/>
      <c r="G15" s="192"/>
      <c r="H15" s="192"/>
      <c r="K15" s="73"/>
    </row>
    <row r="16" spans="1:11">
      <c r="A16" s="203" t="s">
        <v>89</v>
      </c>
      <c r="B16" s="10"/>
      <c r="C16" s="10"/>
      <c r="D16" s="10" t="s">
        <v>38</v>
      </c>
      <c r="E16" s="10"/>
      <c r="F16" s="235">
        <f>+'Total Gasto'!B10</f>
        <v>0</v>
      </c>
      <c r="G16" s="191"/>
      <c r="H16" s="191"/>
      <c r="K16" s="73"/>
    </row>
    <row r="17" spans="1:14">
      <c r="A17" s="203" t="s">
        <v>90</v>
      </c>
      <c r="B17" s="10"/>
      <c r="C17" s="10"/>
      <c r="D17" s="10" t="s">
        <v>39</v>
      </c>
      <c r="E17" s="10"/>
      <c r="F17" s="235"/>
      <c r="G17" s="192"/>
      <c r="H17" s="191"/>
      <c r="K17" s="73"/>
    </row>
    <row r="18" spans="1:14" ht="17.25" customHeight="1">
      <c r="A18" s="203" t="s">
        <v>91</v>
      </c>
      <c r="B18" s="10"/>
      <c r="C18" s="10"/>
      <c r="D18" s="10" t="s">
        <v>105</v>
      </c>
      <c r="E18" s="10"/>
      <c r="F18" s="235">
        <f>+Gastos!B184-Gastos!B170-Gastos!B12</f>
        <v>2335689.4854000001</v>
      </c>
      <c r="G18" s="192"/>
      <c r="H18" s="191"/>
      <c r="J18" s="110"/>
      <c r="K18" s="73"/>
      <c r="L18" s="7"/>
      <c r="N18" s="100"/>
    </row>
    <row r="19" spans="1:14">
      <c r="A19" s="203" t="s">
        <v>92</v>
      </c>
      <c r="B19" s="10"/>
      <c r="C19" s="10"/>
      <c r="D19" s="10" t="s">
        <v>40</v>
      </c>
      <c r="E19" s="10"/>
      <c r="F19" s="235"/>
      <c r="G19" s="192"/>
      <c r="H19" s="191"/>
      <c r="K19" s="73"/>
    </row>
    <row r="20" spans="1:14">
      <c r="A20" s="203" t="s">
        <v>93</v>
      </c>
      <c r="B20" s="10"/>
      <c r="C20" s="10"/>
      <c r="D20" s="10" t="s">
        <v>41</v>
      </c>
      <c r="E20" s="10"/>
      <c r="F20" s="229"/>
      <c r="G20" s="192"/>
      <c r="H20" s="191"/>
      <c r="J20" s="8"/>
      <c r="K20" s="73"/>
    </row>
    <row r="21" spans="1:14">
      <c r="A21" s="203" t="s">
        <v>94</v>
      </c>
      <c r="B21" s="10"/>
      <c r="C21" s="10"/>
      <c r="D21" s="10" t="s">
        <v>42</v>
      </c>
      <c r="E21" s="10"/>
      <c r="F21" s="235"/>
      <c r="G21" s="192"/>
      <c r="H21" s="194"/>
      <c r="J21" s="73"/>
      <c r="K21" s="73"/>
      <c r="L21" s="7"/>
      <c r="N21" s="100"/>
    </row>
    <row r="22" spans="1:14">
      <c r="A22" s="203" t="s">
        <v>95</v>
      </c>
      <c r="B22" s="10"/>
      <c r="C22" s="10"/>
      <c r="D22" s="10" t="s">
        <v>43</v>
      </c>
      <c r="E22" s="10"/>
      <c r="F22" s="235">
        <f>+Gastos!B170</f>
        <v>4020.1153488009236</v>
      </c>
      <c r="G22" s="192"/>
      <c r="H22" s="191"/>
      <c r="K22" s="73"/>
    </row>
    <row r="23" spans="1:14">
      <c r="A23" s="203"/>
      <c r="B23" s="10"/>
      <c r="C23" s="187" t="s">
        <v>48</v>
      </c>
      <c r="D23" s="10"/>
      <c r="E23" s="10"/>
      <c r="F23" s="237">
        <f>SUM(F16:F22)</f>
        <v>2339709.6007488011</v>
      </c>
      <c r="G23" s="195"/>
      <c r="H23" s="197"/>
      <c r="K23" s="73"/>
    </row>
    <row r="24" spans="1:14">
      <c r="A24" s="203"/>
      <c r="B24" s="10"/>
      <c r="C24" s="205"/>
      <c r="D24" s="10"/>
      <c r="E24" s="10"/>
      <c r="F24" s="229"/>
      <c r="G24" s="191"/>
      <c r="H24" s="191"/>
      <c r="K24" s="73"/>
    </row>
    <row r="25" spans="1:14">
      <c r="A25" s="203" t="s">
        <v>96</v>
      </c>
      <c r="B25" s="10"/>
      <c r="C25" s="10"/>
      <c r="D25" s="10" t="s">
        <v>49</v>
      </c>
      <c r="E25" s="10"/>
      <c r="F25" s="229">
        <v>0</v>
      </c>
      <c r="G25" s="192"/>
      <c r="H25" s="191"/>
      <c r="K25" s="73"/>
    </row>
    <row r="26" spans="1:14">
      <c r="A26" s="203"/>
      <c r="B26" s="10"/>
      <c r="C26" s="10"/>
      <c r="D26" s="10"/>
      <c r="E26" s="10"/>
      <c r="F26" s="229"/>
      <c r="G26" s="192"/>
      <c r="H26" s="191"/>
      <c r="J26" s="8"/>
      <c r="K26" s="73"/>
    </row>
    <row r="27" spans="1:14">
      <c r="A27" s="203" t="s">
        <v>97</v>
      </c>
      <c r="B27" s="10"/>
      <c r="C27" s="10"/>
      <c r="D27" s="10" t="s">
        <v>44</v>
      </c>
      <c r="E27" s="10"/>
      <c r="F27" s="235">
        <v>0</v>
      </c>
      <c r="G27" s="192"/>
      <c r="H27" s="196"/>
      <c r="K27" s="73"/>
      <c r="L27" s="8"/>
    </row>
    <row r="28" spans="1:14">
      <c r="A28" s="203"/>
      <c r="B28" s="10"/>
      <c r="C28" s="10"/>
      <c r="D28" s="10"/>
      <c r="E28" s="10"/>
      <c r="F28" s="235"/>
      <c r="G28" s="192"/>
      <c r="H28" s="196"/>
    </row>
    <row r="29" spans="1:14" ht="15.75" thickBot="1">
      <c r="A29" s="203"/>
      <c r="B29" s="10"/>
      <c r="C29" s="187" t="s">
        <v>104</v>
      </c>
      <c r="D29" s="10"/>
      <c r="E29" s="10"/>
      <c r="F29" s="239">
        <f>+F13-F23+F25+F27</f>
        <v>162432.16925119888</v>
      </c>
      <c r="G29" s="195"/>
      <c r="H29" s="199"/>
      <c r="K29" s="73"/>
    </row>
    <row r="30" spans="1:14" ht="15.75" thickTop="1">
      <c r="A30" s="203"/>
      <c r="B30" s="10"/>
      <c r="C30" s="187"/>
      <c r="D30" s="10"/>
      <c r="E30" s="10"/>
      <c r="F30" s="229"/>
      <c r="G30" s="191"/>
      <c r="H30" s="191"/>
    </row>
    <row r="31" spans="1:14">
      <c r="A31" s="203"/>
      <c r="B31" s="10"/>
      <c r="C31" s="205" t="s">
        <v>45</v>
      </c>
      <c r="D31" s="10"/>
      <c r="E31" s="10"/>
      <c r="F31" s="229"/>
      <c r="G31" s="191"/>
      <c r="H31" s="191"/>
      <c r="J31" s="8"/>
      <c r="K31" s="73"/>
    </row>
    <row r="32" spans="1:14">
      <c r="A32" s="203" t="s">
        <v>98</v>
      </c>
      <c r="B32" s="10"/>
      <c r="C32" s="187"/>
      <c r="D32" s="10" t="s">
        <v>50</v>
      </c>
      <c r="E32" s="10"/>
      <c r="F32" s="229">
        <v>0</v>
      </c>
      <c r="G32" s="192"/>
      <c r="H32" s="191"/>
      <c r="K32" s="73"/>
    </row>
    <row r="33" spans="1:11">
      <c r="A33" s="203" t="s">
        <v>99</v>
      </c>
      <c r="B33" s="10"/>
      <c r="C33" s="10"/>
      <c r="D33" s="10" t="s">
        <v>46</v>
      </c>
      <c r="E33" s="10"/>
      <c r="F33" s="227">
        <v>0</v>
      </c>
      <c r="G33" s="192"/>
      <c r="H33" s="194"/>
      <c r="K33" s="73"/>
    </row>
    <row r="34" spans="1:11" ht="15.75" thickBot="1">
      <c r="A34" s="203"/>
      <c r="B34" s="10"/>
      <c r="C34" s="187"/>
      <c r="D34" s="10"/>
      <c r="E34" s="10"/>
      <c r="F34" s="239">
        <f>SUM(F32:F33)</f>
        <v>0</v>
      </c>
      <c r="G34" s="200"/>
      <c r="H34" s="199"/>
      <c r="J34" s="110"/>
      <c r="K34" s="73"/>
    </row>
    <row r="35" spans="1:11" ht="15.75" thickTop="1">
      <c r="A35" s="203"/>
      <c r="B35" s="10"/>
      <c r="C35" s="187"/>
      <c r="D35" s="10"/>
      <c r="E35" s="10"/>
      <c r="F35" s="229"/>
      <c r="G35" s="191"/>
      <c r="H35" s="191"/>
      <c r="J35" s="8"/>
    </row>
    <row r="36" spans="1:11">
      <c r="A36" s="203"/>
      <c r="B36" s="10"/>
      <c r="C36" s="10"/>
      <c r="D36" s="10"/>
      <c r="E36" s="10"/>
      <c r="F36" s="191"/>
      <c r="G36" s="191"/>
      <c r="H36" s="191"/>
    </row>
    <row r="37" spans="1:11">
      <c r="A37" s="203"/>
      <c r="B37" s="10"/>
      <c r="C37" s="363"/>
      <c r="D37" s="363"/>
      <c r="E37" s="363"/>
      <c r="F37" s="363"/>
      <c r="G37" s="363"/>
      <c r="H37" s="363"/>
    </row>
    <row r="38" spans="1:11">
      <c r="A38" s="203"/>
      <c r="B38" s="10"/>
      <c r="C38" s="10"/>
      <c r="D38" s="315" t="s">
        <v>633</v>
      </c>
      <c r="E38" s="315"/>
      <c r="F38" s="10" t="s">
        <v>636</v>
      </c>
      <c r="G38" s="10"/>
      <c r="H38" s="10"/>
    </row>
    <row r="39" spans="1:11">
      <c r="A39" s="203"/>
      <c r="B39" s="10"/>
      <c r="C39" s="10"/>
      <c r="D39" s="186" t="s">
        <v>638</v>
      </c>
      <c r="E39" s="220"/>
      <c r="F39" s="186" t="s">
        <v>622</v>
      </c>
      <c r="G39" s="10"/>
      <c r="H39" s="10"/>
    </row>
    <row r="40" spans="1:11">
      <c r="A40" s="203"/>
      <c r="B40" s="10"/>
      <c r="C40" s="10"/>
      <c r="D40" s="113"/>
      <c r="E40" s="113"/>
      <c r="F40" s="113"/>
      <c r="G40" s="191"/>
      <c r="H40" s="191"/>
    </row>
    <row r="41" spans="1:11">
      <c r="D41" s="315"/>
      <c r="E41" s="315" t="s">
        <v>635</v>
      </c>
      <c r="F41" s="10"/>
    </row>
    <row r="42" spans="1:11">
      <c r="D42" s="315"/>
      <c r="E42" s="186" t="s">
        <v>621</v>
      </c>
      <c r="F42" s="221"/>
    </row>
    <row r="43" spans="1:11">
      <c r="D43" s="101"/>
      <c r="E43" s="113"/>
      <c r="F43" s="222"/>
    </row>
  </sheetData>
  <mergeCells count="7">
    <mergeCell ref="C2:H2"/>
    <mergeCell ref="C3:H3"/>
    <mergeCell ref="C5:H5"/>
    <mergeCell ref="C37:H37"/>
    <mergeCell ref="C4:D4"/>
    <mergeCell ref="E4:F4"/>
    <mergeCell ref="G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O27"/>
  <sheetViews>
    <sheetView workbookViewId="0">
      <selection activeCell="B4" sqref="B4:M4"/>
    </sheetView>
  </sheetViews>
  <sheetFormatPr baseColWidth="10" defaultColWidth="11.42578125" defaultRowHeight="15"/>
  <cols>
    <col min="1" max="1" width="3.7109375" style="1" customWidth="1"/>
    <col min="2" max="2" width="1.28515625" style="1" customWidth="1"/>
    <col min="3" max="3" width="36.140625" style="1" customWidth="1"/>
    <col min="4" max="4" width="1.7109375" style="1" customWidth="1"/>
    <col min="5" max="5" width="14.7109375" style="2" hidden="1" customWidth="1"/>
    <col min="6" max="6" width="1.7109375" style="2" hidden="1" customWidth="1"/>
    <col min="7" max="7" width="14.7109375" style="2" hidden="1" customWidth="1"/>
    <col min="8" max="8" width="1.7109375" style="2" hidden="1" customWidth="1"/>
    <col min="9" max="9" width="14.42578125" style="2" hidden="1" customWidth="1"/>
    <col min="10" max="10" width="1.7109375" style="2" hidden="1" customWidth="1"/>
    <col min="11" max="11" width="19" style="1" customWidth="1"/>
    <col min="12" max="12" width="1.7109375" style="1" customWidth="1"/>
    <col min="13" max="13" width="18.85546875" style="1" customWidth="1"/>
    <col min="14" max="14" width="3.7109375" style="1" customWidth="1"/>
    <col min="15" max="15" width="17.42578125" style="1" customWidth="1"/>
    <col min="16" max="16384" width="11.42578125" style="4"/>
  </cols>
  <sheetData>
    <row r="2" spans="1:15" ht="15.75">
      <c r="B2" s="366" t="str">
        <f>+[1]ESF!C2</f>
        <v>Entidad Modelo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5" ht="15.75">
      <c r="B3" s="366" t="s">
        <v>408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spans="1:15" ht="15.75">
      <c r="B4" s="366" t="s">
        <v>649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</row>
    <row r="5" spans="1:15" ht="15.75">
      <c r="B5" s="366" t="s">
        <v>0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</row>
    <row r="6" spans="1:15">
      <c r="C6" s="68"/>
      <c r="D6" s="68"/>
      <c r="H6" s="111"/>
      <c r="L6" s="68"/>
    </row>
    <row r="7" spans="1:15" ht="45">
      <c r="E7" s="112" t="s">
        <v>409</v>
      </c>
      <c r="F7" s="113"/>
      <c r="G7" s="112" t="s">
        <v>410</v>
      </c>
      <c r="H7" s="114"/>
      <c r="I7" s="112" t="s">
        <v>411</v>
      </c>
      <c r="J7" s="113"/>
      <c r="K7" s="112" t="s">
        <v>412</v>
      </c>
      <c r="L7" s="113"/>
      <c r="M7" s="112" t="s">
        <v>413</v>
      </c>
    </row>
    <row r="8" spans="1:15">
      <c r="C8" s="1" t="s">
        <v>414</v>
      </c>
      <c r="E8" s="75">
        <v>0</v>
      </c>
      <c r="F8" s="76"/>
      <c r="G8" s="75">
        <v>0</v>
      </c>
      <c r="H8" s="73"/>
      <c r="I8" s="75">
        <v>0</v>
      </c>
      <c r="J8" s="76"/>
      <c r="K8" s="73"/>
      <c r="L8" s="73"/>
      <c r="M8" s="73">
        <f>SUM(E8,G8,I8,K8)</f>
        <v>0</v>
      </c>
      <c r="N8" s="73"/>
    </row>
    <row r="9" spans="1:15" customFormat="1">
      <c r="A9" s="2"/>
      <c r="B9" s="2"/>
      <c r="C9" s="1" t="s">
        <v>415</v>
      </c>
      <c r="D9" s="1"/>
      <c r="E9" s="75"/>
      <c r="F9" s="76"/>
      <c r="G9" s="75">
        <v>0</v>
      </c>
      <c r="H9" s="73"/>
      <c r="I9" s="75"/>
      <c r="J9" s="76"/>
      <c r="K9" s="75"/>
      <c r="L9" s="73"/>
      <c r="M9" s="75">
        <f>SUM(E9,G9,I9,K9)</f>
        <v>0</v>
      </c>
      <c r="N9" s="2"/>
      <c r="O9" s="2"/>
    </row>
    <row r="10" spans="1:15" customFormat="1">
      <c r="A10" s="2"/>
      <c r="B10" s="2"/>
      <c r="C10" s="1" t="s">
        <v>416</v>
      </c>
      <c r="D10" s="1"/>
      <c r="E10" s="75"/>
      <c r="F10" s="76"/>
      <c r="G10" s="75"/>
      <c r="H10" s="73"/>
      <c r="I10" s="75">
        <v>0</v>
      </c>
      <c r="J10" s="76"/>
      <c r="K10" s="75"/>
      <c r="L10" s="73"/>
      <c r="M10" s="75">
        <f t="shared" ref="M10:M12" si="0">SUM(E10,G10,I10,K10)</f>
        <v>0</v>
      </c>
      <c r="N10" s="2"/>
      <c r="O10" s="2"/>
    </row>
    <row r="11" spans="1:15">
      <c r="C11" s="1" t="s">
        <v>417</v>
      </c>
      <c r="E11" s="75"/>
      <c r="F11" s="76"/>
      <c r="G11" s="75"/>
      <c r="H11" s="73"/>
      <c r="I11" s="75"/>
      <c r="J11" s="76"/>
      <c r="K11" s="73"/>
      <c r="L11" s="73"/>
      <c r="M11" s="73">
        <f t="shared" si="0"/>
        <v>0</v>
      </c>
      <c r="O11" s="73"/>
    </row>
    <row r="12" spans="1:15">
      <c r="C12" s="1" t="s">
        <v>418</v>
      </c>
      <c r="E12" s="85"/>
      <c r="F12" s="76"/>
      <c r="G12" s="85"/>
      <c r="H12" s="73"/>
      <c r="I12" s="85"/>
      <c r="J12" s="76"/>
      <c r="K12" s="92"/>
      <c r="L12" s="73"/>
      <c r="M12" s="92">
        <f t="shared" si="0"/>
        <v>0</v>
      </c>
      <c r="O12" s="73"/>
    </row>
    <row r="13" spans="1:15">
      <c r="C13" s="1" t="s">
        <v>419</v>
      </c>
      <c r="E13" s="78">
        <f>SUM(E8:E12)</f>
        <v>0</v>
      </c>
      <c r="F13" s="76"/>
      <c r="G13" s="78">
        <f>SUM(G8:G12)</f>
        <v>0</v>
      </c>
      <c r="H13" s="73"/>
      <c r="I13" s="78">
        <f>SUM(I8:I12)</f>
        <v>0</v>
      </c>
      <c r="J13" s="76"/>
      <c r="K13" s="81">
        <f>SUM(K8:K12)</f>
        <v>0</v>
      </c>
      <c r="L13" s="73"/>
      <c r="M13" s="81">
        <f>SUM(M8:M12)</f>
        <v>0</v>
      </c>
    </row>
    <row r="14" spans="1:15">
      <c r="C14" s="1" t="s">
        <v>16</v>
      </c>
      <c r="E14" s="104"/>
      <c r="F14" s="104"/>
      <c r="G14" s="104"/>
      <c r="H14" s="81"/>
      <c r="I14" s="104"/>
      <c r="J14" s="104"/>
      <c r="K14" s="81"/>
      <c r="L14" s="81"/>
      <c r="M14" s="81"/>
    </row>
    <row r="15" spans="1:15" customFormat="1">
      <c r="A15" s="2"/>
      <c r="B15" s="2"/>
      <c r="C15" s="102" t="s">
        <v>415</v>
      </c>
      <c r="D15" s="1"/>
      <c r="E15" s="75"/>
      <c r="F15" s="76"/>
      <c r="G15" s="75">
        <v>0</v>
      </c>
      <c r="H15" s="73"/>
      <c r="I15" s="75"/>
      <c r="J15" s="76"/>
      <c r="K15" s="75"/>
      <c r="L15" s="73"/>
      <c r="M15" s="75">
        <f>SUM(E15,G15,I15,K15)</f>
        <v>0</v>
      </c>
      <c r="N15" s="2"/>
      <c r="O15" s="2"/>
    </row>
    <row r="16" spans="1:15" customFormat="1" ht="30">
      <c r="A16" s="2"/>
      <c r="B16" s="2"/>
      <c r="C16" s="102" t="s">
        <v>416</v>
      </c>
      <c r="D16" s="1"/>
      <c r="E16" s="75"/>
      <c r="F16" s="76"/>
      <c r="G16" s="75"/>
      <c r="H16" s="73"/>
      <c r="I16" s="75">
        <v>0</v>
      </c>
      <c r="J16" s="76"/>
      <c r="K16" s="75"/>
      <c r="L16" s="73"/>
      <c r="M16" s="75">
        <f t="shared" ref="M16:M19" si="1">SUM(E16,G16,I16,K16)</f>
        <v>0</v>
      </c>
      <c r="N16" s="2"/>
      <c r="O16" s="2"/>
    </row>
    <row r="17" spans="1:15" customFormat="1" ht="30">
      <c r="A17" s="2"/>
      <c r="B17" s="2"/>
      <c r="C17" s="103" t="s">
        <v>420</v>
      </c>
      <c r="D17" s="1"/>
      <c r="E17" s="75"/>
      <c r="F17" s="76"/>
      <c r="G17" s="75"/>
      <c r="H17" s="73"/>
      <c r="I17" s="75">
        <v>0</v>
      </c>
      <c r="J17" s="76"/>
      <c r="K17" s="75">
        <v>0</v>
      </c>
      <c r="L17" s="73"/>
      <c r="M17" s="75">
        <f t="shared" si="1"/>
        <v>0</v>
      </c>
      <c r="N17" s="2"/>
      <c r="O17" s="2"/>
    </row>
    <row r="18" spans="1:15">
      <c r="C18" s="102" t="s">
        <v>417</v>
      </c>
      <c r="E18" s="75"/>
      <c r="F18" s="76"/>
      <c r="G18" s="75"/>
      <c r="H18" s="73"/>
      <c r="I18" s="75"/>
      <c r="J18" s="76"/>
      <c r="K18" s="73"/>
      <c r="L18" s="73"/>
      <c r="M18" s="73">
        <f t="shared" si="1"/>
        <v>0</v>
      </c>
    </row>
    <row r="19" spans="1:15">
      <c r="C19" s="102" t="s">
        <v>418</v>
      </c>
      <c r="E19" s="85"/>
      <c r="F19" s="76"/>
      <c r="G19" s="85"/>
      <c r="H19" s="73"/>
      <c r="I19" s="85"/>
      <c r="J19" s="76"/>
      <c r="K19" s="92"/>
      <c r="L19" s="73"/>
      <c r="M19" s="92">
        <f t="shared" si="1"/>
        <v>0</v>
      </c>
    </row>
    <row r="20" spans="1:15" ht="15.75" thickBot="1">
      <c r="B20" s="6"/>
      <c r="C20" s="115" t="s">
        <v>421</v>
      </c>
      <c r="E20" s="89">
        <f>SUM(E19,E13)</f>
        <v>0</v>
      </c>
      <c r="F20" s="116"/>
      <c r="G20" s="89">
        <f>SUM(G19,G13)</f>
        <v>0</v>
      </c>
      <c r="H20" s="77"/>
      <c r="I20" s="89">
        <f>SUM(I19,I13)</f>
        <v>0</v>
      </c>
      <c r="J20" s="116"/>
      <c r="K20" s="89">
        <f>SUM(K13:K19)</f>
        <v>0</v>
      </c>
      <c r="L20" s="73"/>
      <c r="M20" s="89">
        <f>SUM(M13:M19)</f>
        <v>0</v>
      </c>
    </row>
    <row r="21" spans="1:15" ht="15.75" thickTop="1">
      <c r="B21" s="6"/>
      <c r="E21" s="77"/>
      <c r="F21" s="77"/>
      <c r="G21" s="77"/>
      <c r="H21" s="77"/>
      <c r="I21" s="77"/>
      <c r="J21" s="77"/>
      <c r="K21" s="73"/>
      <c r="L21" s="73"/>
      <c r="M21" s="73"/>
    </row>
    <row r="22" spans="1:15">
      <c r="K22" s="73"/>
    </row>
    <row r="23" spans="1:15">
      <c r="C23" s="1" t="str">
        <f>+[1]ESF!C65</f>
        <v>Las notas en las páginas 7 a 20 son parte integral de estos Estados Financieros.</v>
      </c>
      <c r="E23" s="1"/>
      <c r="F23" s="1"/>
      <c r="G23" s="1"/>
      <c r="H23" s="1"/>
      <c r="I23" s="1"/>
      <c r="J23" s="1"/>
    </row>
    <row r="24" spans="1:15">
      <c r="C24" s="6"/>
      <c r="D24" s="6"/>
      <c r="H24" s="117"/>
      <c r="K24" s="73"/>
      <c r="L24" s="6"/>
    </row>
    <row r="25" spans="1:15">
      <c r="K25" s="73"/>
    </row>
    <row r="26" spans="1:15">
      <c r="K26" s="73"/>
    </row>
    <row r="27" spans="1:15">
      <c r="K27" s="73"/>
    </row>
  </sheetData>
  <mergeCells count="4">
    <mergeCell ref="B2:M2"/>
    <mergeCell ref="B3:M3"/>
    <mergeCell ref="B4:M4"/>
    <mergeCell ref="B5:M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O95"/>
  <sheetViews>
    <sheetView workbookViewId="0">
      <selection activeCell="C4" sqref="C4:H4"/>
    </sheetView>
  </sheetViews>
  <sheetFormatPr baseColWidth="10" defaultColWidth="11.42578125" defaultRowHeight="15"/>
  <cols>
    <col min="1" max="1" width="2.42578125" style="4" customWidth="1"/>
    <col min="2" max="2" width="3.85546875" style="1" customWidth="1"/>
    <col min="3" max="3" width="4.28515625" style="1" customWidth="1"/>
    <col min="4" max="4" width="55.140625" style="1" customWidth="1"/>
    <col min="5" max="5" width="1.7109375" style="1" customWidth="1"/>
    <col min="6" max="6" width="17.140625" style="1" customWidth="1"/>
    <col min="7" max="7" width="1.7109375" style="1" customWidth="1"/>
    <col min="8" max="8" width="14.140625" style="1" customWidth="1"/>
    <col min="9" max="9" width="2.7109375" style="1" customWidth="1"/>
    <col min="10" max="10" width="31" style="1" customWidth="1"/>
    <col min="11" max="11" width="12.5703125" style="1" bestFit="1" customWidth="1"/>
    <col min="12" max="12" width="11.5703125" style="1" bestFit="1" customWidth="1"/>
    <col min="13" max="13" width="11.42578125" style="1"/>
    <col min="14" max="16384" width="11.42578125" style="4"/>
  </cols>
  <sheetData>
    <row r="2" spans="2:13" ht="15.75">
      <c r="C2" s="366" t="str">
        <f>+[1]ESF!C2</f>
        <v>Entidad Modelo</v>
      </c>
      <c r="D2" s="366"/>
      <c r="E2" s="366"/>
      <c r="F2" s="366"/>
      <c r="G2" s="366"/>
      <c r="H2" s="366"/>
    </row>
    <row r="3" spans="2:13" ht="15.75">
      <c r="C3" s="366" t="s">
        <v>361</v>
      </c>
      <c r="D3" s="366"/>
      <c r="E3" s="366"/>
      <c r="F3" s="366"/>
      <c r="G3" s="366"/>
      <c r="H3" s="366"/>
    </row>
    <row r="4" spans="2:13" ht="15.75">
      <c r="C4" s="366" t="str">
        <f>+[1]ERF!C4</f>
        <v>Del ejercicio terminado al 31 de diciembre del 2017 y 2016</v>
      </c>
      <c r="D4" s="366"/>
      <c r="E4" s="366"/>
      <c r="F4" s="366"/>
      <c r="G4" s="366"/>
      <c r="H4" s="366"/>
    </row>
    <row r="5" spans="2:13" ht="15.75">
      <c r="C5" s="366" t="s">
        <v>0</v>
      </c>
      <c r="D5" s="366"/>
      <c r="E5" s="366"/>
      <c r="F5" s="366"/>
      <c r="G5" s="366"/>
      <c r="H5" s="366"/>
    </row>
    <row r="6" spans="2:13">
      <c r="D6" s="68"/>
      <c r="E6" s="68"/>
      <c r="F6" s="73"/>
    </row>
    <row r="7" spans="2:13">
      <c r="F7" s="99"/>
      <c r="G7" s="69"/>
      <c r="H7" s="99"/>
    </row>
    <row r="8" spans="2:13">
      <c r="C8" s="6" t="s">
        <v>362</v>
      </c>
      <c r="D8" s="70"/>
      <c r="E8" s="70"/>
      <c r="F8" s="71"/>
      <c r="G8" s="72"/>
      <c r="H8" s="72"/>
      <c r="K8" s="73"/>
    </row>
    <row r="9" spans="2:13" customFormat="1">
      <c r="B9" s="2"/>
      <c r="C9" s="2"/>
      <c r="D9" s="102" t="s">
        <v>363</v>
      </c>
      <c r="E9" s="1"/>
      <c r="F9" s="75">
        <v>0</v>
      </c>
      <c r="G9" s="76"/>
      <c r="H9" s="75">
        <v>0</v>
      </c>
      <c r="I9" s="2"/>
      <c r="J9" s="2"/>
      <c r="K9" s="77"/>
      <c r="L9" s="2"/>
      <c r="M9" s="2"/>
    </row>
    <row r="10" spans="2:13" customFormat="1">
      <c r="B10" s="2"/>
      <c r="C10" s="2"/>
      <c r="D10" s="102" t="s">
        <v>364</v>
      </c>
      <c r="E10" s="1"/>
      <c r="F10" s="75">
        <v>0</v>
      </c>
      <c r="G10" s="76"/>
      <c r="H10" s="75">
        <v>0</v>
      </c>
      <c r="I10" s="2"/>
      <c r="J10" s="2"/>
      <c r="K10" s="77"/>
      <c r="L10" s="2"/>
      <c r="M10" s="2"/>
    </row>
    <row r="11" spans="2:13" customFormat="1">
      <c r="B11" s="2"/>
      <c r="C11" s="2"/>
      <c r="D11" s="102" t="s">
        <v>365</v>
      </c>
      <c r="E11" s="1"/>
      <c r="F11" s="75">
        <v>0</v>
      </c>
      <c r="G11" s="76"/>
      <c r="H11" s="75">
        <v>0</v>
      </c>
      <c r="I11" s="2"/>
      <c r="J11" s="2"/>
      <c r="K11" s="77"/>
      <c r="L11" s="2"/>
      <c r="M11" s="2"/>
    </row>
    <row r="12" spans="2:13">
      <c r="D12" s="102" t="s">
        <v>366</v>
      </c>
      <c r="F12" s="73"/>
      <c r="G12" s="74"/>
      <c r="H12" s="73"/>
      <c r="K12" s="73"/>
    </row>
    <row r="13" spans="2:13" customFormat="1">
      <c r="B13" s="2"/>
      <c r="C13" s="2"/>
      <c r="D13" s="102" t="s">
        <v>367</v>
      </c>
      <c r="E13" s="1"/>
      <c r="F13" s="75">
        <v>0</v>
      </c>
      <c r="G13" s="76"/>
      <c r="H13" s="75">
        <v>0</v>
      </c>
      <c r="I13" s="2"/>
      <c r="J13" s="2"/>
      <c r="K13" s="77"/>
      <c r="L13" s="2"/>
      <c r="M13" s="2"/>
    </row>
    <row r="14" spans="2:13" customFormat="1">
      <c r="B14" s="2"/>
      <c r="C14" s="2"/>
      <c r="D14" s="102" t="s">
        <v>368</v>
      </c>
      <c r="E14" s="1"/>
      <c r="F14" s="75">
        <v>0</v>
      </c>
      <c r="G14" s="76"/>
      <c r="H14" s="75">
        <v>0</v>
      </c>
      <c r="I14" s="2"/>
      <c r="J14" s="2"/>
      <c r="K14" s="77"/>
      <c r="L14" s="2"/>
      <c r="M14" s="2"/>
    </row>
    <row r="15" spans="2:13" customFormat="1">
      <c r="B15" s="2"/>
      <c r="C15" s="2"/>
      <c r="D15" s="102" t="s">
        <v>369</v>
      </c>
      <c r="E15" s="1"/>
      <c r="F15" s="75">
        <v>0</v>
      </c>
      <c r="G15" s="76"/>
      <c r="H15" s="75">
        <v>0</v>
      </c>
      <c r="I15" s="2"/>
      <c r="J15" s="2"/>
      <c r="K15" s="77"/>
      <c r="L15" s="2"/>
      <c r="M15" s="2"/>
    </row>
    <row r="16" spans="2:13" customFormat="1">
      <c r="B16" s="2"/>
      <c r="C16" s="2"/>
      <c r="D16" s="102" t="s">
        <v>370</v>
      </c>
      <c r="E16" s="1"/>
      <c r="F16" s="78">
        <v>0</v>
      </c>
      <c r="G16" s="79"/>
      <c r="H16" s="78">
        <v>0</v>
      </c>
      <c r="I16" s="2"/>
      <c r="J16" s="2"/>
      <c r="K16" s="77"/>
      <c r="L16" s="2"/>
      <c r="M16" s="2"/>
    </row>
    <row r="17" spans="2:13" customFormat="1">
      <c r="B17" s="2"/>
      <c r="C17" s="91"/>
      <c r="D17" s="103"/>
      <c r="E17" s="2"/>
      <c r="F17" s="77"/>
      <c r="G17" s="104"/>
      <c r="H17" s="77"/>
      <c r="I17" s="2"/>
      <c r="J17" s="2"/>
      <c r="K17" s="77"/>
      <c r="L17" s="2"/>
      <c r="M17" s="2"/>
    </row>
    <row r="18" spans="2:13" customFormat="1" ht="30">
      <c r="B18" s="2"/>
      <c r="C18" s="2"/>
      <c r="D18" s="102" t="s">
        <v>371</v>
      </c>
      <c r="E18" s="1"/>
      <c r="F18" s="75">
        <v>0</v>
      </c>
      <c r="G18" s="76"/>
      <c r="H18" s="78">
        <v>0</v>
      </c>
      <c r="I18" s="2"/>
      <c r="J18" s="2"/>
      <c r="K18" s="77"/>
      <c r="L18" s="2"/>
      <c r="M18" s="2"/>
    </row>
    <row r="19" spans="2:13">
      <c r="D19" s="102" t="s">
        <v>372</v>
      </c>
      <c r="F19" s="73"/>
      <c r="G19" s="74"/>
      <c r="H19" s="81"/>
      <c r="K19" s="73"/>
    </row>
    <row r="20" spans="2:13" customFormat="1">
      <c r="B20" s="2"/>
      <c r="C20" s="2"/>
      <c r="D20" s="102" t="s">
        <v>373</v>
      </c>
      <c r="E20" s="1"/>
      <c r="F20" s="75"/>
      <c r="G20" s="76"/>
      <c r="H20" s="78"/>
      <c r="I20" s="2"/>
      <c r="J20" s="2"/>
      <c r="K20" s="77"/>
      <c r="L20" s="2"/>
      <c r="M20" s="2"/>
    </row>
    <row r="21" spans="2:13" customFormat="1">
      <c r="B21" s="2"/>
      <c r="C21" s="2"/>
      <c r="D21" s="102" t="s">
        <v>374</v>
      </c>
      <c r="E21" s="1"/>
      <c r="F21" s="75">
        <v>0</v>
      </c>
      <c r="G21" s="76"/>
      <c r="H21" s="78">
        <v>0</v>
      </c>
      <c r="I21" s="2"/>
      <c r="J21" s="2"/>
      <c r="K21" s="77"/>
      <c r="L21" s="2"/>
      <c r="M21" s="2"/>
    </row>
    <row r="22" spans="2:13">
      <c r="D22" s="102" t="s">
        <v>375</v>
      </c>
      <c r="F22" s="73"/>
      <c r="G22" s="74"/>
      <c r="H22" s="81"/>
      <c r="K22" s="73"/>
    </row>
    <row r="23" spans="2:13" customFormat="1">
      <c r="B23" s="2"/>
      <c r="C23" s="2"/>
      <c r="D23" s="102" t="s">
        <v>376</v>
      </c>
      <c r="E23" s="1"/>
      <c r="F23" s="75">
        <v>0</v>
      </c>
      <c r="G23" s="76"/>
      <c r="H23" s="78"/>
      <c r="I23" s="2"/>
      <c r="J23" s="2"/>
      <c r="K23" s="77"/>
      <c r="L23" s="2"/>
      <c r="M23" s="2"/>
    </row>
    <row r="24" spans="2:13" customFormat="1">
      <c r="B24" s="2"/>
      <c r="C24" s="2"/>
      <c r="D24" s="102" t="s">
        <v>377</v>
      </c>
      <c r="E24" s="1"/>
      <c r="F24" s="75">
        <v>0</v>
      </c>
      <c r="G24" s="76"/>
      <c r="H24" s="78">
        <v>0</v>
      </c>
      <c r="I24" s="2"/>
      <c r="J24" s="2"/>
      <c r="K24" s="77"/>
      <c r="L24" s="2"/>
      <c r="M24" s="2"/>
    </row>
    <row r="25" spans="2:13">
      <c r="D25" s="102" t="s">
        <v>378</v>
      </c>
      <c r="F25" s="92"/>
      <c r="G25" s="82"/>
      <c r="H25" s="92">
        <v>0</v>
      </c>
      <c r="I25" s="105"/>
      <c r="J25" s="105"/>
      <c r="K25" s="73"/>
    </row>
    <row r="26" spans="2:13">
      <c r="C26" s="6" t="s">
        <v>379</v>
      </c>
      <c r="F26" s="86">
        <f>SUM(F9:F25)</f>
        <v>0</v>
      </c>
      <c r="G26" s="82"/>
      <c r="H26" s="86">
        <f>SUM(H9:H25)</f>
        <v>0</v>
      </c>
      <c r="K26" s="73"/>
      <c r="L26" s="73"/>
    </row>
    <row r="27" spans="2:13">
      <c r="D27" s="1" t="s">
        <v>16</v>
      </c>
      <c r="F27" s="81"/>
      <c r="G27" s="73"/>
      <c r="H27" s="81"/>
    </row>
    <row r="28" spans="2:13">
      <c r="C28" s="6" t="s">
        <v>380</v>
      </c>
      <c r="D28" s="70"/>
      <c r="E28" s="70"/>
      <c r="F28" s="106"/>
      <c r="G28" s="73"/>
      <c r="H28" s="73"/>
      <c r="K28" s="73"/>
    </row>
    <row r="29" spans="2:13" customFormat="1">
      <c r="B29" s="2"/>
      <c r="C29" s="2"/>
      <c r="D29" s="102" t="s">
        <v>381</v>
      </c>
      <c r="E29" s="1"/>
      <c r="F29" s="75">
        <v>0</v>
      </c>
      <c r="G29" s="76"/>
      <c r="H29" s="75">
        <v>0</v>
      </c>
      <c r="I29" s="2"/>
      <c r="J29" s="2"/>
      <c r="K29" s="77"/>
      <c r="L29" s="2"/>
      <c r="M29" s="2"/>
    </row>
    <row r="30" spans="2:13" customFormat="1">
      <c r="B30" s="2"/>
      <c r="C30" s="2"/>
      <c r="D30" s="102" t="s">
        <v>382</v>
      </c>
      <c r="E30" s="1"/>
      <c r="F30" s="75">
        <v>0</v>
      </c>
      <c r="G30" s="76"/>
      <c r="H30" s="75">
        <v>0</v>
      </c>
      <c r="I30" s="2"/>
      <c r="J30" s="2"/>
      <c r="K30" s="77"/>
      <c r="L30" s="2"/>
      <c r="M30" s="2"/>
    </row>
    <row r="31" spans="2:13" customFormat="1" ht="30">
      <c r="B31" s="2"/>
      <c r="C31" s="2"/>
      <c r="D31" s="102" t="s">
        <v>383</v>
      </c>
      <c r="E31" s="1"/>
      <c r="F31" s="75">
        <v>0</v>
      </c>
      <c r="G31" s="76"/>
      <c r="H31" s="75">
        <v>0</v>
      </c>
      <c r="I31" s="2"/>
      <c r="J31" s="2"/>
      <c r="K31" s="77"/>
      <c r="L31" s="2"/>
      <c r="M31" s="2"/>
    </row>
    <row r="32" spans="2:13" customFormat="1" ht="30">
      <c r="B32" s="2"/>
      <c r="C32" s="2"/>
      <c r="D32" s="102" t="s">
        <v>384</v>
      </c>
      <c r="E32" s="1"/>
      <c r="F32" s="75">
        <v>0</v>
      </c>
      <c r="G32" s="76"/>
      <c r="H32" s="75">
        <v>0</v>
      </c>
      <c r="I32" s="2"/>
      <c r="J32" s="2"/>
      <c r="K32" s="77"/>
      <c r="L32" s="2"/>
      <c r="M32" s="2"/>
    </row>
    <row r="33" spans="2:13" customFormat="1" ht="30">
      <c r="B33" s="2"/>
      <c r="C33" s="2"/>
      <c r="D33" s="102" t="s">
        <v>385</v>
      </c>
      <c r="E33" s="1"/>
      <c r="F33" s="75">
        <v>0</v>
      </c>
      <c r="G33" s="76"/>
      <c r="H33" s="75">
        <v>0</v>
      </c>
      <c r="I33" s="2"/>
      <c r="J33" s="2"/>
      <c r="K33" s="77"/>
      <c r="L33" s="2"/>
      <c r="M33" s="2"/>
    </row>
    <row r="34" spans="2:13" customFormat="1">
      <c r="B34" s="2"/>
      <c r="C34" s="2"/>
      <c r="D34" s="102" t="s">
        <v>370</v>
      </c>
      <c r="E34" s="1"/>
      <c r="F34" s="75">
        <v>0</v>
      </c>
      <c r="G34" s="76"/>
      <c r="H34" s="75">
        <v>0</v>
      </c>
      <c r="I34" s="2"/>
      <c r="J34" s="2"/>
      <c r="K34" s="77"/>
      <c r="L34" s="2"/>
      <c r="M34" s="2"/>
    </row>
    <row r="35" spans="2:13" customFormat="1">
      <c r="B35" s="2"/>
      <c r="C35" s="91"/>
      <c r="D35" s="103"/>
      <c r="E35" s="2"/>
      <c r="F35" s="77"/>
      <c r="G35" s="104"/>
      <c r="H35" s="77"/>
      <c r="I35" s="2"/>
      <c r="J35" s="2"/>
      <c r="K35" s="77"/>
      <c r="L35" s="2"/>
      <c r="M35" s="2"/>
    </row>
    <row r="36" spans="2:13">
      <c r="D36" s="102" t="s">
        <v>386</v>
      </c>
      <c r="F36" s="73"/>
      <c r="G36" s="74"/>
      <c r="H36" s="73"/>
      <c r="K36" s="73"/>
    </row>
    <row r="37" spans="2:13" ht="30">
      <c r="D37" s="102" t="s">
        <v>387</v>
      </c>
      <c r="F37" s="92"/>
      <c r="G37" s="74"/>
      <c r="H37" s="92"/>
      <c r="K37" s="73"/>
    </row>
    <row r="38" spans="2:13" customFormat="1" ht="30">
      <c r="B38" s="2"/>
      <c r="C38" s="2"/>
      <c r="D38" s="102" t="s">
        <v>388</v>
      </c>
      <c r="E38" s="1"/>
      <c r="F38" s="75">
        <v>0</v>
      </c>
      <c r="G38" s="76"/>
      <c r="H38" s="75">
        <v>0</v>
      </c>
      <c r="I38" s="2"/>
      <c r="J38" s="2"/>
      <c r="K38" s="77"/>
      <c r="L38" s="2"/>
      <c r="M38" s="2"/>
    </row>
    <row r="39" spans="2:13" customFormat="1" ht="30">
      <c r="B39" s="2"/>
      <c r="C39" s="2"/>
      <c r="D39" s="102" t="s">
        <v>389</v>
      </c>
      <c r="E39" s="1"/>
      <c r="F39" s="75">
        <v>0</v>
      </c>
      <c r="G39" s="76"/>
      <c r="H39" s="75">
        <v>0</v>
      </c>
      <c r="I39" s="2"/>
      <c r="J39" s="2"/>
      <c r="K39" s="77"/>
      <c r="L39" s="2"/>
      <c r="M39" s="2"/>
    </row>
    <row r="40" spans="2:13" customFormat="1" ht="30">
      <c r="B40" s="2"/>
      <c r="C40" s="2"/>
      <c r="D40" s="102" t="s">
        <v>390</v>
      </c>
      <c r="E40" s="1"/>
      <c r="F40" s="75">
        <v>0</v>
      </c>
      <c r="G40" s="76"/>
      <c r="H40" s="75">
        <v>0</v>
      </c>
      <c r="I40" s="2"/>
      <c r="J40" s="2"/>
      <c r="K40" s="77"/>
      <c r="L40" s="2"/>
      <c r="M40" s="2"/>
    </row>
    <row r="41" spans="2:13" customFormat="1">
      <c r="B41" s="2"/>
      <c r="C41" s="2"/>
      <c r="D41" s="102" t="s">
        <v>391</v>
      </c>
      <c r="E41" s="1"/>
      <c r="F41" s="75">
        <v>0</v>
      </c>
      <c r="G41" s="76"/>
      <c r="H41" s="75">
        <v>0</v>
      </c>
      <c r="I41" s="2"/>
      <c r="J41" s="2"/>
      <c r="K41" s="77"/>
      <c r="L41" s="2"/>
      <c r="M41" s="2"/>
    </row>
    <row r="42" spans="2:13" customFormat="1">
      <c r="B42" s="2"/>
      <c r="C42" s="2"/>
      <c r="D42" s="102" t="s">
        <v>378</v>
      </c>
      <c r="E42" s="1"/>
      <c r="F42" s="85">
        <v>0</v>
      </c>
      <c r="G42" s="79"/>
      <c r="H42" s="85">
        <v>0</v>
      </c>
      <c r="I42" s="88"/>
      <c r="J42" s="88"/>
      <c r="K42" s="77"/>
      <c r="L42" s="2"/>
      <c r="M42" s="2"/>
    </row>
    <row r="43" spans="2:13">
      <c r="C43" s="6" t="s">
        <v>392</v>
      </c>
      <c r="F43" s="86">
        <f>SUM(F29:F42)</f>
        <v>0</v>
      </c>
      <c r="G43" s="82"/>
      <c r="H43" s="86">
        <f>SUM(H29:H42)</f>
        <v>0</v>
      </c>
      <c r="K43" s="73"/>
      <c r="L43" s="73"/>
    </row>
    <row r="44" spans="2:13">
      <c r="C44" s="6"/>
      <c r="F44" s="81"/>
      <c r="G44" s="73"/>
      <c r="H44" s="81"/>
    </row>
    <row r="45" spans="2:13" customFormat="1">
      <c r="B45" s="2"/>
      <c r="C45" s="91" t="s">
        <v>393</v>
      </c>
      <c r="D45" s="107"/>
      <c r="E45" s="107"/>
      <c r="F45" s="106"/>
      <c r="G45" s="73"/>
      <c r="H45" s="73"/>
      <c r="I45" s="1"/>
      <c r="J45" s="1"/>
      <c r="K45" s="73"/>
      <c r="L45" s="2"/>
      <c r="M45" s="2"/>
    </row>
    <row r="46" spans="2:13" customFormat="1">
      <c r="B46" s="2"/>
      <c r="C46" s="2"/>
      <c r="D46" s="102" t="s">
        <v>394</v>
      </c>
      <c r="E46" s="1"/>
      <c r="F46" s="75">
        <v>0</v>
      </c>
      <c r="G46" s="76"/>
      <c r="H46" s="75">
        <v>0</v>
      </c>
      <c r="I46" s="2"/>
      <c r="J46" s="2"/>
      <c r="K46" s="77"/>
      <c r="L46" s="2"/>
      <c r="M46" s="2"/>
    </row>
    <row r="47" spans="2:13" customFormat="1">
      <c r="B47" s="2"/>
      <c r="C47" s="2"/>
      <c r="D47" s="102" t="s">
        <v>395</v>
      </c>
      <c r="E47" s="1"/>
      <c r="F47" s="75">
        <v>0</v>
      </c>
      <c r="G47" s="76"/>
      <c r="H47" s="75">
        <v>0</v>
      </c>
      <c r="I47" s="2"/>
      <c r="J47" s="2"/>
      <c r="K47" s="77"/>
      <c r="L47" s="2"/>
      <c r="M47" s="2"/>
    </row>
    <row r="48" spans="2:13" customFormat="1">
      <c r="B48" s="2"/>
      <c r="C48" s="2"/>
      <c r="D48" s="102" t="s">
        <v>396</v>
      </c>
      <c r="E48" s="1"/>
      <c r="F48" s="75">
        <v>0</v>
      </c>
      <c r="G48" s="76"/>
      <c r="H48" s="75">
        <v>0</v>
      </c>
      <c r="I48" s="2"/>
      <c r="J48" s="2"/>
      <c r="K48" s="77"/>
      <c r="L48" s="2"/>
      <c r="M48" s="2"/>
    </row>
    <row r="49" spans="2:13" customFormat="1" ht="30">
      <c r="B49" s="2"/>
      <c r="C49" s="2"/>
      <c r="D49" s="102" t="s">
        <v>397</v>
      </c>
      <c r="E49" s="1"/>
      <c r="F49" s="75">
        <v>0</v>
      </c>
      <c r="G49" s="76"/>
      <c r="H49" s="75">
        <v>0</v>
      </c>
      <c r="I49" s="2"/>
      <c r="J49" s="2"/>
      <c r="K49" s="77"/>
      <c r="L49" s="2"/>
      <c r="M49" s="2"/>
    </row>
    <row r="50" spans="2:13" customFormat="1">
      <c r="B50" s="2"/>
      <c r="C50" s="2"/>
      <c r="D50" s="102" t="s">
        <v>370</v>
      </c>
      <c r="E50" s="1"/>
      <c r="F50" s="75">
        <v>0</v>
      </c>
      <c r="G50" s="76"/>
      <c r="H50" s="75">
        <v>0</v>
      </c>
      <c r="I50" s="2"/>
      <c r="J50" s="2"/>
      <c r="K50" s="77"/>
      <c r="L50" s="2"/>
      <c r="M50" s="2"/>
    </row>
    <row r="51" spans="2:13" customFormat="1">
      <c r="B51" s="2"/>
      <c r="C51" s="91"/>
      <c r="D51" s="103"/>
      <c r="E51" s="2"/>
      <c r="F51" s="77"/>
      <c r="G51" s="104"/>
      <c r="H51" s="77"/>
      <c r="I51" s="2"/>
      <c r="J51" s="2"/>
      <c r="K51" s="77"/>
      <c r="L51" s="2"/>
      <c r="M51" s="2"/>
    </row>
    <row r="52" spans="2:13" customFormat="1" ht="30">
      <c r="B52" s="2"/>
      <c r="C52" s="2"/>
      <c r="D52" s="102" t="s">
        <v>398</v>
      </c>
      <c r="E52" s="1"/>
      <c r="F52" s="75">
        <v>0</v>
      </c>
      <c r="G52" s="76"/>
      <c r="H52" s="75">
        <v>0</v>
      </c>
      <c r="I52" s="2"/>
      <c r="J52" s="2"/>
      <c r="K52" s="77"/>
      <c r="L52" s="2"/>
      <c r="M52" s="2"/>
    </row>
    <row r="53" spans="2:13" customFormat="1" ht="30">
      <c r="B53" s="2"/>
      <c r="C53" s="2"/>
      <c r="D53" s="102" t="s">
        <v>399</v>
      </c>
      <c r="E53" s="1"/>
      <c r="F53" s="75">
        <v>0</v>
      </c>
      <c r="G53" s="76"/>
      <c r="H53" s="75">
        <v>0</v>
      </c>
      <c r="I53" s="2"/>
      <c r="J53" s="2"/>
      <c r="K53" s="77"/>
      <c r="L53" s="2"/>
      <c r="M53" s="2"/>
    </row>
    <row r="54" spans="2:13" customFormat="1">
      <c r="B54" s="2"/>
      <c r="C54" s="2"/>
      <c r="D54" s="102" t="s">
        <v>400</v>
      </c>
      <c r="E54" s="1"/>
      <c r="F54" s="75">
        <v>0</v>
      </c>
      <c r="G54" s="76"/>
      <c r="H54" s="75">
        <v>0</v>
      </c>
      <c r="I54" s="2"/>
      <c r="J54" s="2"/>
      <c r="K54" s="77"/>
      <c r="L54" s="2"/>
      <c r="M54" s="2"/>
    </row>
    <row r="55" spans="2:13" customFormat="1">
      <c r="B55" s="2"/>
      <c r="C55" s="2"/>
      <c r="D55" s="102" t="s">
        <v>401</v>
      </c>
      <c r="E55" s="1"/>
      <c r="F55" s="75">
        <v>0</v>
      </c>
      <c r="G55" s="76"/>
      <c r="H55" s="75">
        <v>0</v>
      </c>
      <c r="I55" s="2"/>
      <c r="J55" s="2"/>
      <c r="K55" s="77"/>
      <c r="L55" s="2"/>
      <c r="M55" s="2"/>
    </row>
    <row r="56" spans="2:13" customFormat="1" ht="30">
      <c r="B56" s="2"/>
      <c r="C56" s="2"/>
      <c r="D56" s="102" t="s">
        <v>402</v>
      </c>
      <c r="E56" s="1"/>
      <c r="F56" s="75">
        <v>0</v>
      </c>
      <c r="G56" s="76"/>
      <c r="H56" s="75">
        <v>0</v>
      </c>
      <c r="I56" s="2"/>
      <c r="J56" s="2"/>
      <c r="K56" s="77"/>
      <c r="L56" s="2"/>
      <c r="M56" s="2"/>
    </row>
    <row r="57" spans="2:13" customFormat="1">
      <c r="B57" s="2"/>
      <c r="C57" s="2"/>
      <c r="D57" s="102" t="s">
        <v>378</v>
      </c>
      <c r="E57" s="1"/>
      <c r="F57" s="85">
        <v>0</v>
      </c>
      <c r="G57" s="79"/>
      <c r="H57" s="85">
        <v>0</v>
      </c>
      <c r="I57" s="88"/>
      <c r="J57" s="88"/>
      <c r="K57" s="77"/>
      <c r="L57" s="2"/>
      <c r="M57" s="2"/>
    </row>
    <row r="58" spans="2:13" customFormat="1">
      <c r="B58" s="2"/>
      <c r="C58" s="91" t="s">
        <v>403</v>
      </c>
      <c r="D58" s="108"/>
      <c r="E58" s="2"/>
      <c r="F58" s="86">
        <f>SUM(F46:F57)</f>
        <v>0</v>
      </c>
      <c r="G58" s="79"/>
      <c r="H58" s="86">
        <f>SUM(H46:H57)</f>
        <v>0</v>
      </c>
      <c r="I58" s="2"/>
      <c r="J58" s="2"/>
      <c r="K58" s="77"/>
      <c r="L58" s="77"/>
      <c r="M58" s="2"/>
    </row>
    <row r="59" spans="2:13" customFormat="1">
      <c r="B59" s="2"/>
      <c r="C59" s="91"/>
      <c r="D59" s="108"/>
      <c r="E59" s="2"/>
      <c r="F59" s="104"/>
      <c r="G59" s="77"/>
      <c r="H59" s="104"/>
      <c r="I59" s="2"/>
      <c r="J59" s="2"/>
      <c r="K59" s="77"/>
      <c r="L59" s="2"/>
      <c r="M59" s="2"/>
    </row>
    <row r="60" spans="2:13">
      <c r="C60" s="101" t="s">
        <v>404</v>
      </c>
      <c r="F60" s="73">
        <f>+F26+F43</f>
        <v>0</v>
      </c>
      <c r="G60" s="74"/>
      <c r="H60" s="73">
        <f>SUM(H26,H43,H58)</f>
        <v>0</v>
      </c>
      <c r="K60" s="73"/>
      <c r="L60" s="73"/>
    </row>
    <row r="61" spans="2:13">
      <c r="C61" s="1" t="s">
        <v>405</v>
      </c>
      <c r="F61" s="92"/>
      <c r="G61" s="74"/>
      <c r="H61" s="92"/>
      <c r="K61" s="73"/>
    </row>
    <row r="62" spans="2:13" ht="15.75" thickBot="1">
      <c r="C62" s="6" t="s">
        <v>406</v>
      </c>
      <c r="F62" s="89">
        <f>SUM(F60:F61)</f>
        <v>0</v>
      </c>
      <c r="G62" s="90"/>
      <c r="H62" s="89">
        <f>SUM(H60:H61)</f>
        <v>0</v>
      </c>
      <c r="K62" s="73"/>
    </row>
    <row r="63" spans="2:13" ht="15.75" thickTop="1">
      <c r="C63" s="6"/>
      <c r="F63" s="72"/>
      <c r="G63" s="72"/>
      <c r="H63" s="72"/>
    </row>
    <row r="65" spans="3:15">
      <c r="C65" s="1" t="str">
        <f>+[1]ESF!C65</f>
        <v>Las notas en las páginas 7 a 20 son parte integral de estos Estados Financieros.</v>
      </c>
      <c r="H65" s="73"/>
      <c r="N65" s="1"/>
      <c r="O65" s="1"/>
    </row>
    <row r="66" spans="3:15">
      <c r="D66" s="6"/>
      <c r="E66" s="6"/>
      <c r="H66" s="73"/>
    </row>
    <row r="67" spans="3:15">
      <c r="H67" s="73"/>
    </row>
    <row r="68" spans="3:15">
      <c r="D68" s="1" t="s">
        <v>407</v>
      </c>
      <c r="F68" s="73">
        <f>+F62-[1]BC!J14</f>
        <v>-23074685.759999998</v>
      </c>
      <c r="H68" s="73">
        <f>+H62-[1]BC!M14</f>
        <v>-192226</v>
      </c>
    </row>
    <row r="69" spans="3:15">
      <c r="F69" s="73"/>
      <c r="H69" s="109"/>
    </row>
    <row r="70" spans="3:15">
      <c r="F70" s="73"/>
    </row>
    <row r="71" spans="3:15">
      <c r="F71" s="73"/>
    </row>
    <row r="85" spans="6:8">
      <c r="F85" s="110"/>
      <c r="G85" s="110"/>
      <c r="H85" s="110"/>
    </row>
    <row r="86" spans="6:8">
      <c r="F86" s="110"/>
      <c r="G86" s="110"/>
      <c r="H86" s="110"/>
    </row>
    <row r="87" spans="6:8">
      <c r="F87" s="110"/>
      <c r="G87" s="110"/>
      <c r="H87" s="110"/>
    </row>
    <row r="88" spans="6:8">
      <c r="F88" s="110"/>
      <c r="G88" s="110"/>
      <c r="H88" s="110"/>
    </row>
    <row r="89" spans="6:8">
      <c r="F89" s="110"/>
      <c r="G89" s="110"/>
      <c r="H89" s="110"/>
    </row>
    <row r="90" spans="6:8">
      <c r="F90" s="110"/>
      <c r="G90" s="110"/>
      <c r="H90" s="110"/>
    </row>
    <row r="91" spans="6:8">
      <c r="F91" s="110"/>
      <c r="G91" s="110"/>
      <c r="H91" s="110"/>
    </row>
    <row r="92" spans="6:8">
      <c r="F92" s="110"/>
      <c r="G92" s="110"/>
      <c r="H92" s="110"/>
    </row>
    <row r="93" spans="6:8">
      <c r="F93" s="110"/>
      <c r="G93" s="110"/>
      <c r="H93" s="110"/>
    </row>
    <row r="94" spans="6:8">
      <c r="F94" s="110"/>
      <c r="G94" s="110"/>
      <c r="H94" s="110"/>
    </row>
    <row r="95" spans="6:8">
      <c r="F95" s="110"/>
      <c r="G95" s="110"/>
      <c r="H95" s="110"/>
    </row>
  </sheetData>
  <mergeCells count="4">
    <mergeCell ref="C2:H2"/>
    <mergeCell ref="C3:H3"/>
    <mergeCell ref="C4:H4"/>
    <mergeCell ref="C5:H5"/>
  </mergeCells>
  <pageMargins left="0.7" right="0.7" top="0.75" bottom="0.75" header="0.3" footer="0.3"/>
  <pageSetup scale="90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B1" zoomScale="86" zoomScaleNormal="86" workbookViewId="0">
      <pane ySplit="9" topLeftCell="A13" activePane="bottomLeft" state="frozen"/>
      <selection activeCell="B1" sqref="B1"/>
      <selection pane="bottomLeft" activeCell="C36" sqref="C36"/>
    </sheetView>
  </sheetViews>
  <sheetFormatPr baseColWidth="10" defaultColWidth="10.7109375" defaultRowHeight="15"/>
  <cols>
    <col min="1" max="1" width="22.28515625" hidden="1" customWidth="1"/>
    <col min="2" max="2" width="79.5703125" customWidth="1"/>
    <col min="3" max="3" width="19.7109375" customWidth="1"/>
  </cols>
  <sheetData>
    <row r="1" spans="1:7" ht="15.75" customHeight="1">
      <c r="B1" s="367" t="s">
        <v>630</v>
      </c>
      <c r="C1" s="367"/>
      <c r="D1" s="367"/>
      <c r="E1" s="367"/>
      <c r="F1" s="367"/>
      <c r="G1" s="367"/>
    </row>
    <row r="2" spans="1:7" ht="18.75" customHeight="1">
      <c r="B2" s="371" t="s">
        <v>612</v>
      </c>
      <c r="C2" s="371"/>
      <c r="D2" s="328"/>
      <c r="E2" s="321"/>
      <c r="F2" s="321"/>
      <c r="G2" s="321"/>
    </row>
    <row r="3" spans="1:7" ht="15.75" customHeight="1">
      <c r="B3" s="327" t="s">
        <v>650</v>
      </c>
      <c r="C3" s="327"/>
      <c r="D3" s="320"/>
      <c r="E3" s="327"/>
      <c r="F3" s="320"/>
      <c r="G3" s="327"/>
    </row>
    <row r="4" spans="1:7" ht="18.75" customHeight="1">
      <c r="B4" s="372" t="s">
        <v>0</v>
      </c>
      <c r="C4" s="372"/>
      <c r="D4" s="328"/>
      <c r="E4" s="321"/>
      <c r="F4" s="321"/>
      <c r="G4" s="321"/>
    </row>
    <row r="5" spans="1:7">
      <c r="C5" s="10"/>
    </row>
    <row r="6" spans="1:7" ht="16.5" thickBot="1">
      <c r="A6" s="136"/>
      <c r="C6" s="10"/>
    </row>
    <row r="7" spans="1:7" ht="15" customHeight="1">
      <c r="A7" s="368" t="s">
        <v>477</v>
      </c>
      <c r="B7" s="373" t="s">
        <v>129</v>
      </c>
      <c r="C7" s="375"/>
    </row>
    <row r="8" spans="1:7" ht="15" customHeight="1">
      <c r="A8" s="369"/>
      <c r="B8" s="374"/>
      <c r="C8" s="376"/>
    </row>
    <row r="9" spans="1:7" ht="15" customHeight="1">
      <c r="A9" s="370"/>
      <c r="B9" s="374"/>
      <c r="C9" s="376"/>
    </row>
    <row r="10" spans="1:7" s="11" customFormat="1" ht="15.75">
      <c r="A10" s="284"/>
      <c r="B10" s="286" t="s">
        <v>133</v>
      </c>
      <c r="C10" s="304"/>
    </row>
    <row r="11" spans="1:7" s="11" customFormat="1" ht="15.75">
      <c r="A11" s="178">
        <v>300105134</v>
      </c>
      <c r="B11" s="286" t="s">
        <v>130</v>
      </c>
      <c r="C11" s="287"/>
    </row>
    <row r="12" spans="1:7" s="11" customFormat="1" ht="15.75">
      <c r="A12" s="97"/>
      <c r="B12" s="286" t="s">
        <v>131</v>
      </c>
      <c r="C12" s="287"/>
      <c r="D12" s="15"/>
    </row>
    <row r="13" spans="1:7" s="11" customFormat="1" ht="15.75">
      <c r="A13" s="174" t="s">
        <v>499</v>
      </c>
      <c r="B13" s="286" t="s">
        <v>476</v>
      </c>
      <c r="C13" s="288">
        <v>0</v>
      </c>
      <c r="D13" s="15"/>
    </row>
    <row r="14" spans="1:7" s="11" customFormat="1" ht="15.75">
      <c r="A14" s="174" t="s">
        <v>483</v>
      </c>
      <c r="B14" s="286" t="s">
        <v>349</v>
      </c>
      <c r="C14" s="289"/>
      <c r="D14" s="15"/>
    </row>
    <row r="15" spans="1:7" s="11" customFormat="1" ht="15.75">
      <c r="A15" s="174" t="s">
        <v>480</v>
      </c>
      <c r="B15" s="286" t="s">
        <v>348</v>
      </c>
      <c r="C15" s="287"/>
      <c r="D15" s="15"/>
    </row>
    <row r="16" spans="1:7" s="11" customFormat="1" ht="15.75">
      <c r="A16" s="174" t="s">
        <v>482</v>
      </c>
      <c r="B16" s="286" t="s">
        <v>132</v>
      </c>
      <c r="C16" s="287"/>
      <c r="D16" s="15"/>
    </row>
    <row r="17" spans="1:4" s="11" customFormat="1" ht="15.75">
      <c r="A17" s="174" t="s">
        <v>481</v>
      </c>
      <c r="B17" s="286" t="s">
        <v>350</v>
      </c>
      <c r="C17" s="287"/>
      <c r="D17" s="15"/>
    </row>
    <row r="18" spans="1:4" ht="15.75">
      <c r="A18" s="174" t="s">
        <v>479</v>
      </c>
      <c r="B18" s="286" t="s">
        <v>347</v>
      </c>
      <c r="C18" s="287"/>
      <c r="D18" s="2"/>
    </row>
    <row r="19" spans="1:4" ht="18.75">
      <c r="A19" s="174"/>
      <c r="B19" s="290" t="s">
        <v>134</v>
      </c>
      <c r="C19" s="329">
        <v>734474.73099999968</v>
      </c>
      <c r="D19" s="2"/>
    </row>
    <row r="20" spans="1:4" ht="18.75">
      <c r="A20" s="174"/>
      <c r="B20" s="290" t="s">
        <v>135</v>
      </c>
      <c r="C20" s="319"/>
      <c r="D20" s="2"/>
    </row>
    <row r="21" spans="1:4" ht="18.75">
      <c r="A21" s="285"/>
      <c r="B21" s="290" t="s">
        <v>342</v>
      </c>
      <c r="C21" s="319">
        <v>814.57</v>
      </c>
      <c r="D21" s="2"/>
    </row>
    <row r="22" spans="1:4" ht="16.5" thickBot="1">
      <c r="A22" s="285"/>
      <c r="B22" s="293" t="s">
        <v>136</v>
      </c>
      <c r="C22" s="294"/>
      <c r="D22" s="2"/>
    </row>
    <row r="23" spans="1:4" ht="16.5" thickBot="1">
      <c r="A23" s="285"/>
      <c r="B23" s="295" t="s">
        <v>484</v>
      </c>
      <c r="C23" s="296">
        <f>SUM(C13:C22)</f>
        <v>735289.30099999963</v>
      </c>
      <c r="D23" s="2"/>
    </row>
    <row r="24" spans="1:4" ht="15.75">
      <c r="A24" s="136"/>
      <c r="B24" s="13"/>
      <c r="C24" s="12"/>
    </row>
    <row r="25" spans="1:4" ht="16.5" thickBot="1">
      <c r="A25" s="136"/>
      <c r="B25" s="12"/>
      <c r="C25" s="14"/>
    </row>
    <row r="26" spans="1:4" ht="15" customHeight="1">
      <c r="A26" s="298" t="s">
        <v>477</v>
      </c>
      <c r="B26" s="299" t="s">
        <v>475</v>
      </c>
      <c r="C26" s="300" t="s">
        <v>422</v>
      </c>
    </row>
    <row r="27" spans="1:4" ht="15.75">
      <c r="A27" s="174">
        <v>9995028000</v>
      </c>
      <c r="B27" s="290" t="s">
        <v>478</v>
      </c>
      <c r="C27" s="287"/>
    </row>
    <row r="28" spans="1:4" ht="15.75">
      <c r="A28" s="174">
        <v>9995028001</v>
      </c>
      <c r="B28" s="290" t="s">
        <v>474</v>
      </c>
      <c r="C28" s="287">
        <v>0</v>
      </c>
    </row>
    <row r="29" spans="1:4" ht="15.75">
      <c r="A29" s="174">
        <v>2110003000</v>
      </c>
      <c r="B29" s="301" t="s">
        <v>627</v>
      </c>
      <c r="C29" s="287">
        <v>0</v>
      </c>
    </row>
    <row r="30" spans="1:4" ht="15.75">
      <c r="A30" s="174">
        <v>9998014000</v>
      </c>
      <c r="B30" s="301" t="s">
        <v>470</v>
      </c>
      <c r="C30" s="302"/>
    </row>
    <row r="31" spans="1:4" ht="15.75">
      <c r="A31" s="174"/>
      <c r="B31" s="290" t="s">
        <v>471</v>
      </c>
      <c r="C31" s="303"/>
    </row>
    <row r="32" spans="1:4" ht="15.75">
      <c r="A32" s="174">
        <v>100198000</v>
      </c>
      <c r="B32" s="290" t="s">
        <v>472</v>
      </c>
      <c r="C32" s="302"/>
    </row>
    <row r="33" spans="1:3" ht="15.75">
      <c r="A33" s="174">
        <v>100198001</v>
      </c>
      <c r="B33" s="290" t="s">
        <v>473</v>
      </c>
      <c r="C33" s="303"/>
    </row>
    <row r="34" spans="1:3" ht="16.5" thickBot="1">
      <c r="A34" s="174"/>
      <c r="B34" s="291" t="s">
        <v>485</v>
      </c>
      <c r="C34" s="292">
        <f>SUM(C27:C33)</f>
        <v>0</v>
      </c>
    </row>
    <row r="35" spans="1:3" ht="16.5" thickBot="1">
      <c r="A35" s="136"/>
    </row>
    <row r="36" spans="1:3" ht="16.5" thickBot="1">
      <c r="B36" s="295" t="s">
        <v>490</v>
      </c>
      <c r="C36" s="297">
        <f>+C23+C34</f>
        <v>735289.30099999963</v>
      </c>
    </row>
  </sheetData>
  <mergeCells count="6">
    <mergeCell ref="B1:G1"/>
    <mergeCell ref="A7:A9"/>
    <mergeCell ref="B2:C2"/>
    <mergeCell ref="B4:C4"/>
    <mergeCell ref="B7:B9"/>
    <mergeCell ref="C7:C9"/>
  </mergeCells>
  <pageMargins left="0.7" right="0.7" top="0.75" bottom="0.75" header="0.3" footer="0.3"/>
  <pageSetup scale="91" fitToHeight="0" orientation="portrait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4"/>
  <sheetViews>
    <sheetView zoomScaleNormal="100" workbookViewId="0">
      <selection activeCell="B14" sqref="B14"/>
    </sheetView>
  </sheetViews>
  <sheetFormatPr baseColWidth="10" defaultColWidth="10.7109375" defaultRowHeight="15"/>
  <cols>
    <col min="1" max="1" width="59" customWidth="1"/>
    <col min="2" max="2" width="18" customWidth="1"/>
  </cols>
  <sheetData>
    <row r="1" spans="1:6" ht="15.75">
      <c r="A1" s="362" t="s">
        <v>630</v>
      </c>
      <c r="B1" s="362"/>
      <c r="C1" s="362"/>
      <c r="D1" s="362"/>
      <c r="E1" s="362"/>
      <c r="F1" s="362"/>
    </row>
    <row r="2" spans="1:6" ht="18.75">
      <c r="A2" s="380" t="s">
        <v>488</v>
      </c>
      <c r="B2" s="380"/>
    </row>
    <row r="3" spans="1:6" ht="15.75">
      <c r="A3" s="362" t="s">
        <v>648</v>
      </c>
      <c r="B3" s="362"/>
      <c r="C3" s="362" t="s">
        <v>632</v>
      </c>
      <c r="D3" s="362"/>
      <c r="E3" s="362" t="s">
        <v>632</v>
      </c>
      <c r="F3" s="362"/>
    </row>
    <row r="4" spans="1:6" ht="18.75">
      <c r="A4" s="380" t="s">
        <v>0</v>
      </c>
      <c r="B4" s="380"/>
    </row>
    <row r="6" spans="1:6">
      <c r="A6" s="9"/>
    </row>
    <row r="8" spans="1:6" ht="15" customHeight="1">
      <c r="A8" s="381" t="s">
        <v>138</v>
      </c>
      <c r="B8" s="377" t="s">
        <v>422</v>
      </c>
    </row>
    <row r="9" spans="1:6" ht="15" customHeight="1">
      <c r="A9" s="382"/>
      <c r="B9" s="378"/>
    </row>
    <row r="10" spans="1:6" ht="15.75" customHeight="1">
      <c r="A10" s="383"/>
      <c r="B10" s="379"/>
    </row>
    <row r="11" spans="1:6" s="9" customFormat="1" ht="15.75">
      <c r="A11" s="119" t="s">
        <v>613</v>
      </c>
      <c r="B11" s="224"/>
    </row>
    <row r="12" spans="1:6" s="9" customFormat="1" ht="15.75">
      <c r="A12" s="21" t="s">
        <v>139</v>
      </c>
      <c r="B12" s="224"/>
    </row>
    <row r="13" spans="1:6" s="9" customFormat="1" ht="15.75">
      <c r="A13" s="21" t="s">
        <v>142</v>
      </c>
      <c r="B13" s="262"/>
    </row>
    <row r="14" spans="1:6" s="9" customFormat="1" ht="18.75">
      <c r="A14" s="21" t="s">
        <v>143</v>
      </c>
      <c r="B14" s="316">
        <v>1805071.8899999997</v>
      </c>
    </row>
    <row r="15" spans="1:6" s="9" customFormat="1" ht="15.75">
      <c r="A15" s="21" t="s">
        <v>343</v>
      </c>
      <c r="B15" s="262"/>
    </row>
    <row r="16" spans="1:6" ht="15.75">
      <c r="A16" s="58" t="s">
        <v>140</v>
      </c>
      <c r="B16" s="242">
        <f>SUM(B11:B15)</f>
        <v>1805071.8899999997</v>
      </c>
    </row>
    <row r="17" spans="1:2">
      <c r="A17" s="18"/>
      <c r="B17" s="19"/>
    </row>
    <row r="18" spans="1:2">
      <c r="A18" s="18"/>
      <c r="B18" s="19"/>
    </row>
    <row r="19" spans="1:2">
      <c r="A19" s="18"/>
      <c r="B19" s="19"/>
    </row>
    <row r="20" spans="1:2">
      <c r="A20" s="18"/>
      <c r="B20" s="19"/>
    </row>
    <row r="21" spans="1:2">
      <c r="A21" s="18"/>
      <c r="B21" s="19"/>
    </row>
    <row r="22" spans="1:2">
      <c r="A22" s="18"/>
      <c r="B22" s="19"/>
    </row>
    <row r="24" spans="1:2">
      <c r="B24" s="55"/>
    </row>
  </sheetData>
  <mergeCells count="6">
    <mergeCell ref="A1:F1"/>
    <mergeCell ref="B8:B10"/>
    <mergeCell ref="A2:B2"/>
    <mergeCell ref="A4:B4"/>
    <mergeCell ref="A8:A10"/>
    <mergeCell ref="A3:F3"/>
  </mergeCells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1" sqref="D11"/>
    </sheetView>
  </sheetViews>
  <sheetFormatPr baseColWidth="10" defaultColWidth="10.7109375" defaultRowHeight="15"/>
  <cols>
    <col min="1" max="1" width="62.42578125" customWidth="1"/>
    <col min="2" max="2" width="25.85546875" customWidth="1"/>
  </cols>
  <sheetData>
    <row r="1" spans="1:6" ht="18.75" customHeight="1">
      <c r="A1" s="324" t="s">
        <v>423</v>
      </c>
      <c r="B1" s="324"/>
    </row>
    <row r="2" spans="1:6" ht="18.75" customHeight="1">
      <c r="A2" s="324" t="s">
        <v>604</v>
      </c>
      <c r="B2" s="324"/>
    </row>
    <row r="3" spans="1:6" ht="15.75">
      <c r="A3" s="325" t="s">
        <v>648</v>
      </c>
      <c r="B3" s="325"/>
      <c r="C3" s="323"/>
      <c r="D3" s="323"/>
      <c r="E3" s="323"/>
      <c r="F3" s="323"/>
    </row>
    <row r="4" spans="1:6" ht="18.75" customHeight="1">
      <c r="A4" s="326" t="s">
        <v>0</v>
      </c>
      <c r="B4" s="326"/>
      <c r="C4" s="322"/>
      <c r="D4" s="322"/>
      <c r="E4" s="322"/>
      <c r="F4" s="322"/>
    </row>
    <row r="5" spans="1:6" ht="31.5" customHeight="1">
      <c r="A5" s="325" t="s">
        <v>630</v>
      </c>
      <c r="B5" s="325"/>
      <c r="C5" s="323"/>
      <c r="D5" s="323"/>
      <c r="E5" s="323"/>
      <c r="F5" s="323"/>
    </row>
    <row r="6" spans="1:6">
      <c r="A6" s="322"/>
      <c r="B6" s="322"/>
      <c r="C6" s="322"/>
      <c r="D6" s="322"/>
      <c r="E6" s="322"/>
      <c r="F6" s="322"/>
    </row>
    <row r="7" spans="1:6">
      <c r="A7" s="384" t="s">
        <v>144</v>
      </c>
      <c r="B7" s="377" t="s">
        <v>422</v>
      </c>
    </row>
    <row r="8" spans="1:6">
      <c r="A8" s="385"/>
      <c r="B8" s="378"/>
    </row>
    <row r="9" spans="1:6">
      <c r="A9" s="386"/>
      <c r="B9" s="379"/>
    </row>
    <row r="10" spans="1:6" ht="15.75">
      <c r="A10" s="120" t="s">
        <v>346</v>
      </c>
      <c r="B10" s="357">
        <v>95425</v>
      </c>
    </row>
    <row r="11" spans="1:6" ht="15.75">
      <c r="A11" s="121" t="s">
        <v>345</v>
      </c>
      <c r="B11" s="357">
        <v>2384920.8199999998</v>
      </c>
    </row>
    <row r="12" spans="1:6" ht="15.75">
      <c r="A12" s="121" t="s">
        <v>344</v>
      </c>
      <c r="B12" s="356">
        <v>1780450.52</v>
      </c>
    </row>
    <row r="13" spans="1:6">
      <c r="A13" s="25" t="s">
        <v>145</v>
      </c>
      <c r="B13" s="358">
        <f>SUM(B10:B12)</f>
        <v>4260796.34</v>
      </c>
    </row>
  </sheetData>
  <mergeCells count="2">
    <mergeCell ref="B7:B9"/>
    <mergeCell ref="A7:A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7"/>
  <sheetViews>
    <sheetView topLeftCell="A4" zoomScaleNormal="100" workbookViewId="0">
      <selection activeCell="A3" sqref="A3:F3"/>
    </sheetView>
  </sheetViews>
  <sheetFormatPr baseColWidth="10" defaultColWidth="10.7109375" defaultRowHeight="15"/>
  <cols>
    <col min="1" max="1" width="51.42578125" customWidth="1"/>
    <col min="2" max="2" width="25.85546875" customWidth="1"/>
    <col min="4" max="4" width="18.42578125" customWidth="1"/>
    <col min="6" max="6" width="12.28515625" customWidth="1"/>
    <col min="7" max="7" width="20.28515625" customWidth="1"/>
    <col min="8" max="8" width="17.140625" customWidth="1"/>
    <col min="9" max="9" width="48" customWidth="1"/>
    <col min="10" max="10" width="58.85546875" customWidth="1"/>
    <col min="11" max="11" width="20" customWidth="1"/>
  </cols>
  <sheetData>
    <row r="1" spans="1:11" ht="15.75">
      <c r="A1" s="362" t="s">
        <v>630</v>
      </c>
      <c r="B1" s="362"/>
      <c r="C1" s="362"/>
      <c r="D1" s="362"/>
      <c r="E1" s="362"/>
      <c r="F1" s="362"/>
    </row>
    <row r="2" spans="1:11" ht="18.75">
      <c r="A2" s="380" t="s">
        <v>643</v>
      </c>
      <c r="B2" s="380"/>
      <c r="E2" s="12"/>
      <c r="F2" s="12"/>
      <c r="G2" s="12"/>
      <c r="H2" s="12"/>
      <c r="I2" s="12"/>
      <c r="J2" s="12"/>
      <c r="K2" s="12"/>
    </row>
    <row r="3" spans="1:11" ht="15.75">
      <c r="A3" s="362" t="s">
        <v>651</v>
      </c>
      <c r="B3" s="362"/>
      <c r="C3" s="362" t="s">
        <v>631</v>
      </c>
      <c r="D3" s="362"/>
      <c r="E3" s="362" t="s">
        <v>631</v>
      </c>
      <c r="F3" s="362"/>
      <c r="G3" s="12"/>
      <c r="H3" s="12"/>
      <c r="I3" s="12"/>
      <c r="J3" s="12"/>
      <c r="K3" s="12"/>
    </row>
    <row r="4" spans="1:11" ht="18.75">
      <c r="A4" s="380" t="s">
        <v>644</v>
      </c>
      <c r="B4" s="380"/>
      <c r="E4" s="12"/>
      <c r="F4" s="12"/>
      <c r="G4" s="12"/>
      <c r="H4" s="12"/>
      <c r="I4" s="12"/>
      <c r="J4" s="12"/>
      <c r="K4" s="12"/>
    </row>
    <row r="5" spans="1:11" ht="15.75">
      <c r="A5" s="28"/>
      <c r="E5" s="12"/>
      <c r="F5" s="12"/>
      <c r="G5" s="12"/>
      <c r="H5" s="12"/>
      <c r="I5" s="12"/>
      <c r="J5" s="12"/>
      <c r="K5" s="12"/>
    </row>
    <row r="6" spans="1:11" ht="15.75">
      <c r="A6" s="28"/>
      <c r="E6" s="12"/>
      <c r="F6" s="393"/>
      <c r="G6" s="393"/>
      <c r="H6" s="393"/>
      <c r="I6" s="393"/>
      <c r="J6" s="393"/>
      <c r="K6" s="393"/>
    </row>
    <row r="7" spans="1:11" ht="15.75">
      <c r="A7" s="28"/>
      <c r="E7" s="12"/>
      <c r="F7" s="12"/>
      <c r="G7" s="12"/>
      <c r="H7" s="12"/>
      <c r="I7" s="12"/>
      <c r="J7" s="12"/>
      <c r="K7" s="12"/>
    </row>
    <row r="8" spans="1:11" ht="15.75" customHeight="1">
      <c r="A8" s="389" t="s">
        <v>146</v>
      </c>
      <c r="B8" s="391" t="s">
        <v>422</v>
      </c>
      <c r="E8" s="12"/>
      <c r="F8" s="13"/>
      <c r="G8" s="13"/>
      <c r="H8" s="13"/>
      <c r="I8" s="13"/>
      <c r="J8" s="13"/>
      <c r="K8" s="13"/>
    </row>
    <row r="9" spans="1:11" ht="15" customHeight="1">
      <c r="A9" s="390"/>
      <c r="B9" s="392"/>
      <c r="E9" s="12"/>
      <c r="F9" s="209"/>
      <c r="G9" s="210"/>
      <c r="H9" s="211"/>
      <c r="I9" s="211"/>
      <c r="J9" s="212"/>
      <c r="K9" s="213"/>
    </row>
    <row r="10" spans="1:11" ht="16.5">
      <c r="A10" s="122" t="s">
        <v>148</v>
      </c>
      <c r="B10" s="26"/>
      <c r="E10" s="12"/>
      <c r="F10" s="209"/>
      <c r="G10" s="210"/>
      <c r="H10" s="211"/>
      <c r="I10" s="211"/>
      <c r="J10" s="214"/>
      <c r="K10" s="213"/>
    </row>
    <row r="11" spans="1:11" ht="16.5">
      <c r="A11" s="35" t="s">
        <v>149</v>
      </c>
      <c r="B11" s="26"/>
      <c r="E11" s="12"/>
      <c r="F11" s="209"/>
      <c r="G11" s="210"/>
      <c r="H11" s="211"/>
      <c r="I11" s="211"/>
      <c r="J11" s="212"/>
      <c r="K11" s="213"/>
    </row>
    <row r="12" spans="1:11" ht="16.5">
      <c r="A12" s="35" t="s">
        <v>150</v>
      </c>
      <c r="B12" s="26"/>
      <c r="E12" s="12"/>
      <c r="F12" s="209"/>
      <c r="G12" s="210"/>
      <c r="H12" s="211"/>
      <c r="I12" s="211"/>
      <c r="J12" s="215"/>
      <c r="K12" s="213"/>
    </row>
    <row r="13" spans="1:11" ht="16.5">
      <c r="A13" s="35" t="s">
        <v>151</v>
      </c>
      <c r="B13" s="33">
        <v>0</v>
      </c>
      <c r="E13" s="12"/>
      <c r="F13" s="209"/>
      <c r="G13" s="210"/>
      <c r="H13" s="211"/>
      <c r="I13" s="211"/>
      <c r="J13" s="211"/>
      <c r="K13" s="213"/>
    </row>
    <row r="14" spans="1:11" ht="16.5">
      <c r="A14" s="35" t="s">
        <v>152</v>
      </c>
      <c r="B14" s="34">
        <f>+B10+B11+B12-B13</f>
        <v>0</v>
      </c>
      <c r="E14" s="12"/>
      <c r="F14" s="209"/>
      <c r="G14" s="210"/>
      <c r="H14" s="211"/>
      <c r="I14" s="211"/>
      <c r="J14" s="211"/>
      <c r="K14" s="213"/>
    </row>
    <row r="15" spans="1:11" ht="16.5">
      <c r="A15" s="30"/>
      <c r="B15" s="31"/>
      <c r="E15" s="12"/>
      <c r="F15" s="209"/>
      <c r="G15" s="210"/>
      <c r="H15" s="211"/>
      <c r="I15" s="211"/>
      <c r="J15" s="211"/>
      <c r="K15" s="213"/>
    </row>
    <row r="16" spans="1:11" ht="31.5" customHeight="1">
      <c r="E16" s="12"/>
      <c r="F16" s="209"/>
      <c r="G16" s="210"/>
      <c r="H16" s="211"/>
      <c r="I16" s="211"/>
      <c r="J16" s="211"/>
      <c r="K16" s="213"/>
    </row>
    <row r="17" spans="1:11" ht="16.5">
      <c r="A17" s="123" t="s">
        <v>147</v>
      </c>
      <c r="B17" s="134" t="s">
        <v>110</v>
      </c>
      <c r="E17" s="12"/>
      <c r="F17" s="209"/>
      <c r="G17" s="210"/>
      <c r="H17" s="211"/>
      <c r="I17" s="216"/>
      <c r="J17" s="211"/>
      <c r="K17" s="213"/>
    </row>
    <row r="18" spans="1:11" ht="15.75">
      <c r="A18" s="124" t="s">
        <v>148</v>
      </c>
      <c r="B18" s="26"/>
      <c r="E18" s="12"/>
      <c r="F18" s="12"/>
      <c r="G18" s="12"/>
      <c r="H18" s="12"/>
      <c r="I18" s="12"/>
      <c r="J18" s="217"/>
      <c r="K18" s="218"/>
    </row>
    <row r="19" spans="1:11" ht="15.75">
      <c r="A19" s="35" t="s">
        <v>149</v>
      </c>
      <c r="B19" s="125"/>
      <c r="E19" s="12"/>
      <c r="F19" s="12"/>
      <c r="G19" s="12"/>
      <c r="H19" s="12"/>
      <c r="I19" s="12"/>
      <c r="J19" s="12"/>
      <c r="K19" s="12"/>
    </row>
    <row r="20" spans="1:11" ht="15.75">
      <c r="A20" s="35" t="s">
        <v>150</v>
      </c>
      <c r="B20" s="26"/>
      <c r="E20" s="12"/>
      <c r="F20" s="145"/>
      <c r="G20" s="145"/>
      <c r="H20" s="145"/>
      <c r="I20" s="145"/>
      <c r="J20" s="12"/>
      <c r="K20" s="12"/>
    </row>
    <row r="21" spans="1:11" ht="15.75">
      <c r="A21" s="35" t="s">
        <v>151</v>
      </c>
      <c r="B21" s="33">
        <v>0</v>
      </c>
      <c r="E21" s="12"/>
      <c r="F21" s="12"/>
      <c r="G21" s="12"/>
      <c r="H21" s="12"/>
      <c r="I21" s="12"/>
      <c r="J21" s="12"/>
      <c r="K21" s="12"/>
    </row>
    <row r="22" spans="1:11" ht="15.75">
      <c r="A22" s="35" t="s">
        <v>152</v>
      </c>
      <c r="B22" s="34">
        <f>+B18+B19+B20-B21</f>
        <v>0</v>
      </c>
      <c r="D22" s="23"/>
      <c r="E22" s="12"/>
      <c r="F22" s="12"/>
      <c r="G22" s="12"/>
      <c r="H22" s="12"/>
      <c r="I22" s="12"/>
      <c r="J22" s="12"/>
      <c r="K22" s="12"/>
    </row>
    <row r="23" spans="1:11" ht="15.75">
      <c r="A23" s="30"/>
      <c r="B23" s="29"/>
    </row>
    <row r="24" spans="1:11" ht="15.75">
      <c r="A24" s="30"/>
      <c r="B24" s="167"/>
    </row>
    <row r="25" spans="1:11">
      <c r="B25" s="29"/>
    </row>
    <row r="26" spans="1:11">
      <c r="A26" s="387" t="s">
        <v>153</v>
      </c>
      <c r="B26" s="137" t="s">
        <v>124</v>
      </c>
    </row>
    <row r="27" spans="1:11">
      <c r="A27" s="388"/>
      <c r="B27" s="135" t="s">
        <v>110</v>
      </c>
    </row>
    <row r="28" spans="1:11" ht="15.75">
      <c r="A28" s="126" t="s">
        <v>155</v>
      </c>
      <c r="B28" s="125"/>
    </row>
    <row r="29" spans="1:11" ht="15.75">
      <c r="A29" s="35" t="s">
        <v>156</v>
      </c>
      <c r="B29" s="26"/>
    </row>
    <row r="30" spans="1:11" ht="15.75">
      <c r="A30" s="35" t="s">
        <v>157</v>
      </c>
      <c r="B30" s="26"/>
    </row>
    <row r="31" spans="1:11" ht="15.75">
      <c r="A31" s="35" t="s">
        <v>158</v>
      </c>
      <c r="B31" s="26"/>
    </row>
    <row r="32" spans="1:11" ht="15.75">
      <c r="A32" s="35" t="s">
        <v>159</v>
      </c>
      <c r="B32" s="33">
        <v>0</v>
      </c>
    </row>
    <row r="33" spans="1:2" ht="15.75">
      <c r="A33" s="35" t="s">
        <v>160</v>
      </c>
      <c r="B33" s="33"/>
    </row>
    <row r="34" spans="1:2" ht="15.75">
      <c r="A34" s="35" t="s">
        <v>152</v>
      </c>
      <c r="B34" s="34">
        <f>SUM(B28:B33)</f>
        <v>0</v>
      </c>
    </row>
    <row r="35" spans="1:2" ht="19.5" customHeight="1">
      <c r="A35" s="206" t="s">
        <v>154</v>
      </c>
      <c r="B35" s="34">
        <f>+B14+B22-B34</f>
        <v>0</v>
      </c>
    </row>
    <row r="36" spans="1:2">
      <c r="A36" s="32"/>
    </row>
    <row r="37" spans="1:2">
      <c r="A37" s="32"/>
      <c r="B37" s="23"/>
    </row>
  </sheetData>
  <mergeCells count="8">
    <mergeCell ref="A1:F1"/>
    <mergeCell ref="A26:A27"/>
    <mergeCell ref="A8:A9"/>
    <mergeCell ref="B8:B9"/>
    <mergeCell ref="F6:K6"/>
    <mergeCell ref="A2:B2"/>
    <mergeCell ref="A4:B4"/>
    <mergeCell ref="A3:F3"/>
  </mergeCells>
  <pageMargins left="0.7" right="0.7" top="0.75" bottom="0.75" header="0.3" footer="0.3"/>
  <pageSetup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Est. Situacion F.</vt:lpstr>
      <vt:lpstr>Balanza Comprobacion</vt:lpstr>
      <vt:lpstr>Est. Resultado F.</vt:lpstr>
      <vt:lpstr>ECAMP</vt:lpstr>
      <vt:lpstr>EST. Flujo Efc</vt:lpstr>
      <vt:lpstr>Efectivo</vt:lpstr>
      <vt:lpstr>Cuenta por Cobrar</vt:lpstr>
      <vt:lpstr>Inventario</vt:lpstr>
      <vt:lpstr>Mobiliario Eq. Ofc.</vt:lpstr>
      <vt:lpstr>CXP Corto plazo</vt:lpstr>
      <vt:lpstr>Retenciones y Acum.</vt:lpstr>
      <vt:lpstr>Benef. Empl x p Corto Plazo</vt:lpstr>
      <vt:lpstr>CXP Largo Plazo</vt:lpstr>
      <vt:lpstr>Benef. Empl x pagar Larg. Plaz</vt:lpstr>
      <vt:lpstr>Patrimonio</vt:lpstr>
      <vt:lpstr>Ingresos</vt:lpstr>
      <vt:lpstr>Total Gasto</vt:lpstr>
      <vt:lpstr>Gastos</vt:lpstr>
      <vt:lpstr>'Est. Situacion F.'!Área_de_impresión</vt:lpstr>
      <vt:lpstr>Gastos!Área_de_impresión</vt:lpstr>
      <vt:lpstr>'Total Gasto'!Área_de_impresión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user</cp:lastModifiedBy>
  <cp:lastPrinted>2024-05-31T18:28:03Z</cp:lastPrinted>
  <dcterms:created xsi:type="dcterms:W3CDTF">2018-05-02T13:48:18Z</dcterms:created>
  <dcterms:modified xsi:type="dcterms:W3CDTF">2024-06-03T15:57:20Z</dcterms:modified>
</cp:coreProperties>
</file>