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90" windowHeight="6465"/>
  </bookViews>
  <sheets>
    <sheet name="ENTRADA RESUMEN" sheetId="2" r:id="rId1"/>
    <sheet name="INVENTARIO" sheetId="1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<sst xmlns="http://schemas.openxmlformats.org/spreadsheetml/2006/main" count="449" uniqueCount="224">
  <si>
    <t>REPORTE ENTRADA  MES DE ABRIL</t>
  </si>
  <si>
    <t xml:space="preserve">                                                                                                                    </t>
  </si>
  <si>
    <t>FECHA</t>
  </si>
  <si>
    <t>ARTICULOS / DESCRIPCION</t>
  </si>
  <si>
    <t>CANTIDAD/UDES</t>
  </si>
  <si>
    <t>PRECIO C/U</t>
  </si>
  <si>
    <t>VALOR TOTAL</t>
  </si>
  <si>
    <t>TALONARIOS RECIBO INGRESO ODONTOLOGIA</t>
  </si>
  <si>
    <t>TARJETAS DE CITAS</t>
  </si>
  <si>
    <t>TONER 280A</t>
  </si>
  <si>
    <t>CUADERNO 200 PAGINA(DOCENA)</t>
  </si>
  <si>
    <t>TINTA 544 NEGRA</t>
  </si>
  <si>
    <t>TINTA 544 AZUL</t>
  </si>
  <si>
    <t>TINTA 544 ROJA</t>
  </si>
  <si>
    <t>TINTA 544 AMARRILLO</t>
  </si>
  <si>
    <t>TINTA 504 NEGRA</t>
  </si>
  <si>
    <t>TINTA 504 AZUL</t>
  </si>
  <si>
    <t>TINTA BROTHER BT D60 BK</t>
  </si>
  <si>
    <t>TINTA BROTHER  BT 50001 MAGENTA</t>
  </si>
  <si>
    <t>TINTA 664 NEGRA</t>
  </si>
  <si>
    <t>TINTA 664 AZUL</t>
  </si>
  <si>
    <t>TINTA 664 MAGENTA</t>
  </si>
  <si>
    <t>TINTA 664 AMARILLO</t>
  </si>
  <si>
    <t>TINTA GT 53 NEGRA</t>
  </si>
  <si>
    <t>TINTA GT 52 AZUL</t>
  </si>
  <si>
    <t>TINTA GT 52 MAGENTA</t>
  </si>
  <si>
    <t>TINTA GT 52 AMARILLA</t>
  </si>
  <si>
    <t>TINTA #16 AZUL</t>
  </si>
  <si>
    <t>TINTA#16 MAGENTA</t>
  </si>
  <si>
    <t>TINTA#16 AMARILLA</t>
  </si>
  <si>
    <t>TINTA 504 AMARILLA</t>
  </si>
  <si>
    <t>TINTA 504 MAGENTA</t>
  </si>
  <si>
    <t>BOLIGRAFO AZUL POINTER 1.0MM</t>
  </si>
  <si>
    <t>BOLIGRAFO ROJO POINTER 1.0MM</t>
  </si>
  <si>
    <t>BOLIGRAFO NEGRO POINTER 1.0MM</t>
  </si>
  <si>
    <t xml:space="preserve">LAPIZ CARBON #2 POINTER HB AMARILLLO </t>
  </si>
  <si>
    <t>REGLA PLASTICA 12 CLEAR POINTER</t>
  </si>
  <si>
    <t>CARPETA TIPO ACORDEON</t>
  </si>
  <si>
    <t>CAJAS DE SOBRES PARA CARTAS 500/1</t>
  </si>
  <si>
    <t>GRAPADORA MEDIANA DE METAL NEGRA</t>
  </si>
  <si>
    <t>CAJAS DE GRAPAS ESTÁNDAR NUSTAR 10/1</t>
  </si>
  <si>
    <t>SACA GRAPAS</t>
  </si>
  <si>
    <t>SACAPUNTAS PLASTICOS POINTER</t>
  </si>
  <si>
    <t>MARCADORES PERMANENTES NUSTAR 12/1</t>
  </si>
  <si>
    <t>MARCADORES SEMI PERMANENTES NUSTRA</t>
  </si>
  <si>
    <t>LIQUID PAPER T/LAPIZ POINTER 9ML 10/1</t>
  </si>
  <si>
    <t>CAJA DE GANCHOS MACHO Y HEMBRA</t>
  </si>
  <si>
    <t>CINTA ADHESIVA DE EMPAQUES</t>
  </si>
  <si>
    <t>CINTA DOBLE CARA</t>
  </si>
  <si>
    <t>MASKING TAPE 3/4 X 30 POINTER 12/1</t>
  </si>
  <si>
    <t>CAJAS DE CLIP GRANDE NUSTAR</t>
  </si>
  <si>
    <t>CAJA DE CLIP PEQUENOS NUSTAR</t>
  </si>
  <si>
    <t>PILA TRIPLE AAA DURACELL</t>
  </si>
  <si>
    <t>PILA DOBLE AA DURACELL</t>
  </si>
  <si>
    <t>BANDITAS DE GOMA VELMER</t>
  </si>
  <si>
    <t>BORRA D ELECHE BLANCA</t>
  </si>
  <si>
    <t>MEMORIA USB 16GB MAXELL NG/ROJ</t>
  </si>
  <si>
    <t>POST-IT 3X3 AMARILLO</t>
  </si>
  <si>
    <t>CAJAS DE FOLDERS X 11 VERDE</t>
  </si>
  <si>
    <t>CAJAS DE FOLDER X 11 AMARILLO</t>
  </si>
  <si>
    <t>CAJAS DE FOLDERS CON BOLSILLO</t>
  </si>
  <si>
    <t>CAJAS DE FOLDERS X 14</t>
  </si>
  <si>
    <t>TONER 217A</t>
  </si>
  <si>
    <t>TONER 226 A</t>
  </si>
  <si>
    <t xml:space="preserve">TONER 230 A </t>
  </si>
  <si>
    <t>TONER 285 A</t>
  </si>
  <si>
    <t>TIJERAS DE METAL #7</t>
  </si>
  <si>
    <t>CAJA DE RESALTADORES</t>
  </si>
  <si>
    <t>CARTULINA BLANCA</t>
  </si>
  <si>
    <t>CAJA DE RESMA DE PAPEL BOND 81/2X11</t>
  </si>
  <si>
    <t>CAJA DE RESMA DE PAPEL BOND 81/2X14</t>
  </si>
  <si>
    <t>CALCULADORA DE MANO</t>
  </si>
  <si>
    <t>TINTA PARA SELLOS STUDEMARK</t>
  </si>
  <si>
    <t>TALONARIOS DE RECIBO</t>
  </si>
  <si>
    <t>TALONARIOS DE FACTURA</t>
  </si>
  <si>
    <t>CINTAS S500015361</t>
  </si>
  <si>
    <t>TINTA #16 NEGRA</t>
  </si>
  <si>
    <t xml:space="preserve">BANDER CLIPS ARTESCO </t>
  </si>
  <si>
    <t>BANDERITA SURTIDA NEON(POSTIN DIVISORES)</t>
  </si>
  <si>
    <t>CERA PARA CONTAR DINERO</t>
  </si>
  <si>
    <t>TECLADO NEGRO</t>
  </si>
  <si>
    <t>BINDER ARTESCO</t>
  </si>
  <si>
    <t>BANDERITAS SURTIDA(POSTIN DIVISORES)</t>
  </si>
  <si>
    <t>MOUSE HAVIT</t>
  </si>
  <si>
    <t>TECLADO HAVIT</t>
  </si>
  <si>
    <t>REPORTE ENTRADA RESUMEN MES DE MAYO</t>
  </si>
  <si>
    <t>TALONARIOS RECIBO DE INGRESO EXTRANJERO</t>
  </si>
  <si>
    <t>SOBRE MANILA 10X15</t>
  </si>
  <si>
    <t>CAJA DE CLIPS BINDER 41MM</t>
  </si>
  <si>
    <t>CAJA DE CLIPS BINDER 51MM</t>
  </si>
  <si>
    <t>CINTA ADHESIVA VERDE</t>
  </si>
  <si>
    <t>REPORTE ENTRADA RESUMEN MES DE JUNIO</t>
  </si>
  <si>
    <t>TALONARIOS RECIBO PARA EXTRANJERO</t>
  </si>
  <si>
    <t>TALONARIOS FORMULARIO DE COMPRA</t>
  </si>
  <si>
    <t>LAPICERO AZUL</t>
  </si>
  <si>
    <t>FACTURA DE ODONTOLOGIA</t>
  </si>
  <si>
    <t>FACTURA DE EXTRANJEROS</t>
  </si>
  <si>
    <t>TARJETA DE CITAS PARA ODONTOLOGIA</t>
  </si>
  <si>
    <t>GOMITAS MY COPY</t>
  </si>
  <si>
    <t>MARCADOR SHARPIE ROJO PUNTA FINA</t>
  </si>
  <si>
    <t>MARCADOR SHARPIE NEGRO PUNTA FINA</t>
  </si>
  <si>
    <t>CINTA TRANSPARENTE</t>
  </si>
  <si>
    <t>TINTA PARA SELLO</t>
  </si>
  <si>
    <t>MOUSE</t>
  </si>
  <si>
    <t>INVENTARIO AL 31 DE ABRIL 2025</t>
  </si>
  <si>
    <t>Columna1</t>
  </si>
  <si>
    <t>Columna5</t>
  </si>
  <si>
    <t>Columna2</t>
  </si>
  <si>
    <t>Columna4</t>
  </si>
  <si>
    <t>Columna3</t>
  </si>
  <si>
    <t>Columna32</t>
  </si>
  <si>
    <t>Columna33</t>
  </si>
  <si>
    <t>ARTICULOS</t>
  </si>
  <si>
    <t>CANTIDAD EN EXISTENCIA</t>
  </si>
  <si>
    <t>TOTAL ENTRADAS</t>
  </si>
  <si>
    <t>TOTAL SALIDAS</t>
  </si>
  <si>
    <t>TOTAL</t>
  </si>
  <si>
    <t>PRECIO/U</t>
  </si>
  <si>
    <t>RESMA DE PAPEL 8.5 X 11</t>
  </si>
  <si>
    <t>LAPICERO NEGRO</t>
  </si>
  <si>
    <t>LAPICERO ROJO</t>
  </si>
  <si>
    <t>LAPICERO VERDE</t>
  </si>
  <si>
    <t xml:space="preserve">POSTIN </t>
  </si>
  <si>
    <t>POSTIN DIVISORES</t>
  </si>
  <si>
    <t>CINTA BLANCA</t>
  </si>
  <si>
    <t>GRAPADORA</t>
  </si>
  <si>
    <t>GRAPAS</t>
  </si>
  <si>
    <t>PAPEL CARBON</t>
  </si>
  <si>
    <t>CORRECTOR STABILO</t>
  </si>
  <si>
    <t>MEMORIA USB</t>
  </si>
  <si>
    <t>TIJERA</t>
  </si>
  <si>
    <t>CLIP GRANDE</t>
  </si>
  <si>
    <t>CLIP PEQUEÑO</t>
  </si>
  <si>
    <t>CLIP BANDER</t>
  </si>
  <si>
    <t>RESALTADORES STABILO</t>
  </si>
  <si>
    <t>CALCULADORA</t>
  </si>
  <si>
    <t>GOMAS ELASTICAS</t>
  </si>
  <si>
    <t>MARCADORES AZUL</t>
  </si>
  <si>
    <t>MARCADOR ROJO</t>
  </si>
  <si>
    <t xml:space="preserve">MARCADORES NEGRO </t>
  </si>
  <si>
    <t>TARGETA DE ARCHIVO</t>
  </si>
  <si>
    <t>CUADERNO</t>
  </si>
  <si>
    <t>PILAS AAA</t>
  </si>
  <si>
    <t>PILA 9V1</t>
  </si>
  <si>
    <t>PILAS AA</t>
  </si>
  <si>
    <t>FORMULARIO DE RECIBO</t>
  </si>
  <si>
    <t>FORMULARIO DE FACTURA</t>
  </si>
  <si>
    <t>LAPIZ DE CARBON</t>
  </si>
  <si>
    <t>TECLADO DE COMPUTADORA</t>
  </si>
  <si>
    <t>BORRADOR</t>
  </si>
  <si>
    <t>PAPEL LEGAL</t>
  </si>
  <si>
    <t>FORDER LARGO</t>
  </si>
  <si>
    <t>FODER PEQUEÑO</t>
  </si>
  <si>
    <t>FOLDER DOBLE PAKCT(CON BOLSILLO)</t>
  </si>
  <si>
    <t>FOLDER VERDE</t>
  </si>
  <si>
    <t>FORMULARIO DE PREFORMA</t>
  </si>
  <si>
    <t>TINTA BHOTHER 5001 C AZUL</t>
  </si>
  <si>
    <t>TINTA BHOTHER 5001 M MAGENTA</t>
  </si>
  <si>
    <t>TINTA BHOTHER 5001 Y AMARILLA</t>
  </si>
  <si>
    <t>TINTA BHOTHER D60 BK NEGRA</t>
  </si>
  <si>
    <t>TINTA EPSON 544 AMARILLA</t>
  </si>
  <si>
    <t xml:space="preserve">TINTA EPSON 544 MAGENTA </t>
  </si>
  <si>
    <t>TINTA EPSON 544 NEGRA</t>
  </si>
  <si>
    <t>TINTA EPSON 544 AZUL</t>
  </si>
  <si>
    <t>TINTA EPSON 504 AMARILLA</t>
  </si>
  <si>
    <t>TINTA EPSON 504 AZUL</t>
  </si>
  <si>
    <t>TINTA EPSON 504 MAGENTA</t>
  </si>
  <si>
    <t>TINTA EPSON 504 NEGRA</t>
  </si>
  <si>
    <t>TINTA EPSON 673 MAGENTA</t>
  </si>
  <si>
    <t>TINTA EPSON 673 AZUL</t>
  </si>
  <si>
    <t>TINTA EPSON 673 NEGRA</t>
  </si>
  <si>
    <t>TINTA HP GT 53 NEGRA</t>
  </si>
  <si>
    <t>TINTA HP GT 52 AMARILLA</t>
  </si>
  <si>
    <t>TINTA HO GT 52 AZUL</t>
  </si>
  <si>
    <t>TINTA HP GT 52 MAGENTA</t>
  </si>
  <si>
    <t xml:space="preserve">TINTA EPSON 664 NEGRA </t>
  </si>
  <si>
    <t>TINTA EPSON 664 MAGENTA</t>
  </si>
  <si>
    <t>TINTA EPSON 664 AZUL</t>
  </si>
  <si>
    <t>TINTA EPSON 664 AMARILLA</t>
  </si>
  <si>
    <t>TINTA CANON #16 AMARILLA</t>
  </si>
  <si>
    <t>TINTA CANON #16 MAGENTA</t>
  </si>
  <si>
    <t>TINTA CANON #16 AZUL</t>
  </si>
  <si>
    <t>TINTA CANON #16 NEGRA</t>
  </si>
  <si>
    <t>TINTA NEGRA UNIVERSAL HP-BROTHER</t>
  </si>
  <si>
    <t>TINTA DYE AZUL</t>
  </si>
  <si>
    <t>PILA  PARA PESO</t>
  </si>
  <si>
    <t>CINTA MAQ. DE LABORATORIO</t>
  </si>
  <si>
    <t>SOBRE/ SONOGRAFIA</t>
  </si>
  <si>
    <t>CARTUCHOS</t>
  </si>
  <si>
    <t>BOMBILLO</t>
  </si>
  <si>
    <t>TONER 226 X/A</t>
  </si>
  <si>
    <t>TONER 217 A</t>
  </si>
  <si>
    <t>TONER 280 A</t>
  </si>
  <si>
    <t>TONER 230 A</t>
  </si>
  <si>
    <t>TONER 283 A</t>
  </si>
  <si>
    <t>TONER 125 A</t>
  </si>
  <si>
    <t>RECIBO DE ODONTOLOGIA</t>
  </si>
  <si>
    <t>MACHO HEMBRA</t>
  </si>
  <si>
    <t>SACA PUNTAS</t>
  </si>
  <si>
    <t>SOBRE TIMBRADO</t>
  </si>
  <si>
    <t>SOBRE MANILA</t>
  </si>
  <si>
    <t>REGLA</t>
  </si>
  <si>
    <t>CARPETA ACORDEON</t>
  </si>
  <si>
    <t>CERA PARA CONTAR</t>
  </si>
  <si>
    <t>CARTULINA</t>
  </si>
  <si>
    <t>INVENTARIO AL 30 DE MAYO  2025</t>
  </si>
  <si>
    <t>CINTA VERDE</t>
  </si>
  <si>
    <t>LIQUID PAPER</t>
  </si>
  <si>
    <t>CLIP BANDER GRANDE</t>
  </si>
  <si>
    <t>CLIPP BANDER PEQUEÑO</t>
  </si>
  <si>
    <t>TARGETA DE CITA</t>
  </si>
  <si>
    <t>TALONARIO DE EXTRANJERIA</t>
  </si>
  <si>
    <t>SOBRE MANILA GRANDE</t>
  </si>
  <si>
    <t>SOBRE MANILA PEQUEÑO</t>
  </si>
  <si>
    <t>INVENTARIO AL 30 DE JUNIO  2025</t>
  </si>
  <si>
    <t>MARCADOR PUNTA FINA NEGRO</t>
  </si>
  <si>
    <t>MARCADOR PUNTA FINA ROJO</t>
  </si>
  <si>
    <t>TARJETA DE CITA ODONTOLOGIA</t>
  </si>
  <si>
    <t>FACTUTA DE ODONTOLOGIA</t>
  </si>
  <si>
    <t>FACTURA DE EXTRANJERO</t>
  </si>
  <si>
    <t>FOLDER PEQUEÑO</t>
  </si>
  <si>
    <t>TOTAL GENERAL</t>
  </si>
  <si>
    <t>LIC. ESCARLIN ELIZABETH GIL NUÑEZ</t>
  </si>
  <si>
    <t>SUPERVISORA DE ALMACEM Y SUMINISTROS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</si>
</sst>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RD$&quot;* #,##0.00_);_(&quot;RD$&quot;* \(#,##0.00\);_(&quot;RD$&quot;* &quot;-&quot;??_);_(@_)"/>
  </numFmts>
  <fonts count="46">
    <font>
      <sz val="11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6"/>
      <color theme="1"/>
      <name val="Arial Black"/>
      <charset val="134"/>
    </font>
    <font>
      <sz val="16"/>
      <color theme="1"/>
      <name val="Calibri"/>
      <charset val="134"/>
      <scheme val="minor"/>
    </font>
    <font>
      <b/>
      <sz val="16"/>
      <name val="Calibri"/>
      <charset val="134"/>
      <scheme val="minor"/>
    </font>
    <font>
      <sz val="16"/>
      <name val="Calibri"/>
      <charset val="134"/>
      <scheme val="minor"/>
    </font>
    <font>
      <b/>
      <sz val="12"/>
      <color rgb="FF0070C0"/>
      <name val="Arial Black"/>
      <charset val="134"/>
    </font>
    <font>
      <b/>
      <sz val="12"/>
      <color rgb="FFFF0000"/>
      <name val="Arial Black"/>
      <charset val="134"/>
    </font>
    <font>
      <sz val="24"/>
      <name val="Arial Black"/>
      <charset val="134"/>
    </font>
    <font>
      <b/>
      <sz val="18"/>
      <name val="Arial Black"/>
      <charset val="134"/>
    </font>
    <font>
      <b/>
      <sz val="12"/>
      <color rgb="FFC00000"/>
      <name val="Arial Black"/>
      <charset val="134"/>
    </font>
    <font>
      <b/>
      <sz val="26"/>
      <color theme="1"/>
      <name val="Arial Black"/>
      <charset val="134"/>
    </font>
    <font>
      <sz val="20"/>
      <color theme="1"/>
      <name val="Arial Black"/>
      <charset val="134"/>
    </font>
    <font>
      <b/>
      <sz val="11"/>
      <color theme="1"/>
      <name val="Calibri"/>
      <charset val="134"/>
      <scheme val="minor"/>
    </font>
    <font>
      <b/>
      <sz val="20"/>
      <name val="Arial Black"/>
      <charset val="134"/>
    </font>
    <font>
      <b/>
      <sz val="14"/>
      <name val="Arial Black"/>
      <charset val="134"/>
    </font>
    <font>
      <b/>
      <sz val="14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1"/>
      <color theme="9"/>
      <name val="Calibri"/>
      <charset val="134"/>
      <scheme val="minor"/>
    </font>
    <font>
      <b/>
      <sz val="11"/>
      <color rgb="FFC00000"/>
      <name val="Calibri"/>
      <charset val="134"/>
      <scheme val="minor"/>
    </font>
    <font>
      <b/>
      <sz val="24"/>
      <color rgb="FFC00000"/>
      <name val="Calibri"/>
      <charset val="134"/>
      <scheme val="minor"/>
    </font>
    <font>
      <b/>
      <sz val="24"/>
      <name val="Calibri"/>
      <charset val="134"/>
      <scheme val="minor"/>
    </font>
    <font>
      <b/>
      <sz val="24"/>
      <color theme="1"/>
      <name val="Calibri"/>
      <charset val="134"/>
      <scheme val="minor"/>
    </font>
    <font>
      <sz val="24"/>
      <color theme="1"/>
      <name val="Calibri"/>
      <charset val="134"/>
      <scheme val="minor"/>
    </font>
    <font>
      <b/>
      <sz val="24"/>
      <name val="Arial Black"/>
      <charset val="134"/>
    </font>
    <font>
      <b/>
      <sz val="24"/>
      <color theme="9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177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5" borderId="10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6" borderId="13" applyNumberFormat="0" applyAlignment="0" applyProtection="0">
      <alignment vertical="center"/>
    </xf>
    <xf numFmtId="0" fontId="36" fillId="7" borderId="14" applyNumberFormat="0" applyAlignment="0" applyProtection="0">
      <alignment vertical="center"/>
    </xf>
    <xf numFmtId="0" fontId="37" fillId="7" borderId="13" applyNumberFormat="0" applyAlignment="0" applyProtection="0">
      <alignment vertical="center"/>
    </xf>
    <xf numFmtId="0" fontId="38" fillId="8" borderId="15" applyNumberFormat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</cellStyleXfs>
  <cellXfs count="7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0" xfId="0" applyFont="1" applyFill="1"/>
    <xf numFmtId="0" fontId="3" fillId="2" borderId="0" xfId="0" applyFont="1" applyFill="1"/>
    <xf numFmtId="0" fontId="5" fillId="0" borderId="0" xfId="0" applyFont="1"/>
    <xf numFmtId="58" fontId="4" fillId="2" borderId="1" xfId="0" applyNumberFormat="1" applyFont="1" applyFill="1" applyBorder="1" applyAlignment="1">
      <alignment horizontal="left"/>
    </xf>
    <xf numFmtId="0" fontId="4" fillId="2" borderId="1" xfId="0" applyFont="1" applyFill="1" applyBorder="1"/>
    <xf numFmtId="0" fontId="1" fillId="0" borderId="1" xfId="0" applyFont="1" applyBorder="1"/>
    <xf numFmtId="0" fontId="6" fillId="0" borderId="1" xfId="0" applyFont="1" applyBorder="1"/>
    <xf numFmtId="44" fontId="4" fillId="0" borderId="1" xfId="2" applyFont="1" applyBorder="1"/>
    <xf numFmtId="43" fontId="4" fillId="0" borderId="1" xfId="0" applyNumberFormat="1" applyFont="1" applyBorder="1"/>
    <xf numFmtId="0" fontId="4" fillId="0" borderId="1" xfId="0" applyFont="1" applyBorder="1"/>
    <xf numFmtId="0" fontId="7" fillId="0" borderId="1" xfId="0" applyFont="1" applyBorder="1"/>
    <xf numFmtId="0" fontId="5" fillId="0" borderId="1" xfId="0" applyFont="1" applyBorder="1"/>
    <xf numFmtId="58" fontId="1" fillId="0" borderId="1" xfId="0" applyNumberFormat="1" applyFont="1" applyBorder="1" applyAlignment="1">
      <alignment horizontal="left"/>
    </xf>
    <xf numFmtId="0" fontId="1" fillId="0" borderId="1" xfId="0" applyNumberFormat="1" applyFont="1" applyBorder="1"/>
    <xf numFmtId="3" fontId="4" fillId="0" borderId="1" xfId="0" applyNumberFormat="1" applyFont="1" applyBorder="1"/>
    <xf numFmtId="0" fontId="4" fillId="0" borderId="1" xfId="0" applyFont="1" applyBorder="1" applyAlignment="1">
      <alignment horizontal="left"/>
    </xf>
    <xf numFmtId="0" fontId="4" fillId="0" borderId="2" xfId="0" applyFont="1" applyBorder="1"/>
    <xf numFmtId="0" fontId="4" fillId="0" borderId="3" xfId="0" applyFont="1" applyBorder="1"/>
    <xf numFmtId="0" fontId="5" fillId="0" borderId="4" xfId="0" applyFont="1" applyBorder="1"/>
    <xf numFmtId="0" fontId="4" fillId="0" borderId="4" xfId="0" applyFont="1" applyBorder="1"/>
    <xf numFmtId="0" fontId="8" fillId="0" borderId="4" xfId="0" applyFont="1" applyBorder="1"/>
    <xf numFmtId="44" fontId="9" fillId="0" borderId="5" xfId="0" applyNumberFormat="1" applyFont="1" applyBorder="1"/>
    <xf numFmtId="0" fontId="0" fillId="0" borderId="6" xfId="0" applyBorder="1"/>
    <xf numFmtId="0" fontId="10" fillId="0" borderId="1" xfId="0" applyFont="1" applyBorder="1"/>
    <xf numFmtId="0" fontId="9" fillId="0" borderId="4" xfId="0" applyFont="1" applyBorder="1"/>
    <xf numFmtId="0" fontId="11" fillId="0" borderId="0" xfId="0" applyFont="1"/>
    <xf numFmtId="0" fontId="8" fillId="0" borderId="1" xfId="0" applyFont="1" applyBorder="1"/>
    <xf numFmtId="0" fontId="9" fillId="0" borderId="1" xfId="0" applyFont="1" applyBorder="1"/>
    <xf numFmtId="44" fontId="9" fillId="0" borderId="1" xfId="0" applyNumberFormat="1" applyFont="1" applyBorder="1"/>
    <xf numFmtId="0" fontId="12" fillId="0" borderId="0" xfId="0" applyFont="1"/>
    <xf numFmtId="44" fontId="12" fillId="0" borderId="0" xfId="0" applyNumberFormat="1" applyFont="1"/>
    <xf numFmtId="0" fontId="0" fillId="0" borderId="7" xfId="0" applyBorder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1" xfId="0" applyFont="1" applyBorder="1"/>
    <xf numFmtId="0" fontId="19" fillId="0" borderId="8" xfId="0" applyFont="1" applyBorder="1"/>
    <xf numFmtId="0" fontId="20" fillId="0" borderId="1" xfId="0" applyFont="1" applyBorder="1"/>
    <xf numFmtId="0" fontId="20" fillId="0" borderId="8" xfId="0" applyFont="1" applyBorder="1"/>
    <xf numFmtId="0" fontId="21" fillId="3" borderId="1" xfId="0" applyFont="1" applyFill="1" applyBorder="1"/>
    <xf numFmtId="0" fontId="21" fillId="3" borderId="9" xfId="0" applyFont="1" applyFill="1" applyBorder="1"/>
    <xf numFmtId="0" fontId="21" fillId="3" borderId="5" xfId="0" applyFont="1" applyFill="1" applyBorder="1"/>
    <xf numFmtId="58" fontId="21" fillId="3" borderId="2" xfId="0" applyNumberFormat="1" applyFont="1" applyFill="1" applyBorder="1" applyAlignment="1">
      <alignment horizontal="left"/>
    </xf>
    <xf numFmtId="0" fontId="21" fillId="3" borderId="3" xfId="0" applyFont="1" applyFill="1" applyBorder="1"/>
    <xf numFmtId="58" fontId="22" fillId="4" borderId="1" xfId="0" applyNumberFormat="1" applyFont="1" applyFill="1" applyBorder="1" applyAlignment="1">
      <alignment horizontal="left"/>
    </xf>
    <xf numFmtId="58" fontId="21" fillId="0" borderId="1" xfId="0" applyNumberFormat="1" applyFont="1" applyBorder="1" applyAlignment="1">
      <alignment horizontal="left"/>
    </xf>
    <xf numFmtId="0" fontId="21" fillId="0" borderId="9" xfId="0" applyFont="1" applyBorder="1"/>
    <xf numFmtId="44" fontId="21" fillId="0" borderId="1" xfId="2" applyFont="1" applyBorder="1"/>
    <xf numFmtId="178" fontId="21" fillId="0" borderId="1" xfId="0" applyNumberFormat="1" applyFont="1" applyBorder="1"/>
    <xf numFmtId="0" fontId="21" fillId="0" borderId="9" xfId="0" applyFont="1" applyBorder="1" applyAlignment="1">
      <alignment horizontal="right"/>
    </xf>
    <xf numFmtId="58" fontId="21" fillId="0" borderId="1" xfId="0" applyNumberFormat="1" applyFont="1" applyBorder="1" applyAlignment="1">
      <alignment horizontal="left" wrapText="1"/>
    </xf>
    <xf numFmtId="0" fontId="21" fillId="0" borderId="1" xfId="0" applyFont="1" applyBorder="1"/>
    <xf numFmtId="0" fontId="22" fillId="0" borderId="1" xfId="0" applyFont="1" applyBorder="1"/>
    <xf numFmtId="178" fontId="21" fillId="0" borderId="1" xfId="2" applyNumberFormat="1" applyFont="1" applyBorder="1"/>
    <xf numFmtId="58" fontId="22" fillId="0" borderId="1" xfId="0" applyNumberFormat="1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22" fillId="0" borderId="1" xfId="0" applyFont="1" applyBorder="1" applyAlignment="1"/>
    <xf numFmtId="178" fontId="22" fillId="0" borderId="1" xfId="0" applyNumberFormat="1" applyFont="1" applyBorder="1" applyAlignment="1">
      <alignment horizontal="left"/>
    </xf>
    <xf numFmtId="0" fontId="23" fillId="0" borderId="0" xfId="0" applyFont="1"/>
    <xf numFmtId="0" fontId="24" fillId="0" borderId="0" xfId="0" applyFont="1"/>
    <xf numFmtId="0" fontId="21" fillId="0" borderId="0" xfId="0" applyFont="1"/>
    <xf numFmtId="0" fontId="20" fillId="0" borderId="0" xfId="0" applyFont="1"/>
    <xf numFmtId="0" fontId="25" fillId="0" borderId="0" xfId="0" applyFont="1"/>
    <xf numFmtId="178" fontId="22" fillId="0" borderId="1" xfId="0" applyNumberFormat="1" applyFont="1" applyBorder="1"/>
    <xf numFmtId="0" fontId="1" fillId="0" borderId="1" xfId="0" applyFont="1" applyBorder="1" applyAlignment="1">
      <alignment horizontal="left"/>
    </xf>
    <xf numFmtId="178" fontId="4" fillId="0" borderId="1" xfId="0" applyNumberFormat="1" applyFont="1" applyBorder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7">
    <dxf>
      <font>
        <name val="Calibri"/>
        <scheme val="none"/>
        <b val="1"/>
        <i val="0"/>
        <strike val="0"/>
        <u val="none"/>
        <sz val="16"/>
        <color auto="1"/>
      </font>
    </dxf>
    <dxf>
      <font>
        <name val="Calibri"/>
        <scheme val="none"/>
        <b val="0"/>
        <i val="0"/>
        <strike val="0"/>
        <u val="none"/>
        <sz val="16"/>
        <color auto="1"/>
      </font>
    </dxf>
    <dxf>
      <font>
        <name val="Calibri"/>
        <scheme val="none"/>
        <b val="0"/>
        <i val="0"/>
        <strike val="0"/>
        <u val="none"/>
        <sz val="16"/>
        <color auto="1"/>
      </font>
    </dxf>
    <dxf>
      <font>
        <name val="Calibri"/>
        <scheme val="none"/>
        <b val="0"/>
        <i val="0"/>
        <strike val="0"/>
        <u val="none"/>
        <sz val="16"/>
        <color auto="1"/>
      </font>
    </dxf>
    <dxf>
      <font>
        <name val="Calibri"/>
        <scheme val="none"/>
        <b val="0"/>
        <i val="0"/>
        <strike val="0"/>
        <u val="none"/>
        <sz val="16"/>
        <color auto="1"/>
      </font>
    </dxf>
    <dxf>
      <font>
        <name val="Calibri"/>
        <scheme val="none"/>
        <b val="0"/>
        <i val="0"/>
        <strike val="0"/>
        <u val="none"/>
        <sz val="16"/>
        <color auto="1"/>
      </font>
    </dxf>
    <dxf>
      <font>
        <name val="Calibri"/>
        <scheme val="none"/>
        <b val="0"/>
        <i val="0"/>
        <strike val="0"/>
        <u val="none"/>
        <sz val="16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1</xdr:row>
      <xdr:rowOff>542925</xdr:rowOff>
    </xdr:to>
    <xdr:pic>
      <xdr:nvPicPr>
        <xdr:cNvPr id="5" name="Imagen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905125" cy="13144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38101</xdr:rowOff>
    </xdr:from>
    <xdr:to>
      <xdr:col>0</xdr:col>
      <xdr:colOff>3019424</xdr:colOff>
      <xdr:row>2</xdr:row>
      <xdr:rowOff>609600</xdr:rowOff>
    </xdr:to>
    <xdr:pic>
      <xdr:nvPicPr>
        <xdr:cNvPr id="3" name="Imagen 2"/>
        <xdr:cNvPicPr/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8100"/>
          <a:ext cx="3018790" cy="10763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user.s\Downloads\INVENTARIO DE ALMACEN ABRIL 202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NTRADA RESUMEN"/>
      <sheetName val="RESMA DE PAPEL 8.5 X 11"/>
      <sheetName val="LAPICERO "/>
      <sheetName val="MEMORIA USB"/>
      <sheetName val="TINTA PARA SELLO"/>
      <sheetName val="SACA PUNTA"/>
      <sheetName val="POSTIT"/>
      <sheetName val="POSTIN DIVISORES"/>
      <sheetName val=" CARTUCHO DE TINTA"/>
      <sheetName val="CINTA BLANCA"/>
      <sheetName val="TONER"/>
      <sheetName val="MACHO HEMBRA"/>
      <sheetName val="GRAPADORA"/>
      <sheetName val="SACA GRAPAS"/>
      <sheetName val="TIJERA"/>
      <sheetName val="GRAPAS"/>
      <sheetName val="RESALTADORES"/>
      <sheetName val="CARTULINA"/>
      <sheetName val="PAPEL CARBON"/>
      <sheetName val="MOUSE"/>
      <sheetName val="GOMAS ELASTICAS"/>
      <sheetName val="MARCADORES"/>
      <sheetName val="TARJETA ARCHIVO"/>
      <sheetName val="CUADERNO"/>
      <sheetName val="PILAS DURACEL "/>
      <sheetName val="REGLA"/>
      <sheetName val="FORMULARIO DE RECIBO"/>
      <sheetName val="FORMULARIO DE FACTURA"/>
      <sheetName val="LAPIZ DE CARBON"/>
      <sheetName val="TECLADO DE COMPUTADORA"/>
      <sheetName val="BORRADOR"/>
      <sheetName val="PAPEL LEGAL"/>
      <sheetName val=" CLIP PEQUEÑO"/>
      <sheetName val="CLIP GRANDE"/>
      <sheetName val="CINTA TRANSPARENTE"/>
      <sheetName val="BANDER CLIPS ARTESCO"/>
      <sheetName val="CINTA DOBLE CARA"/>
      <sheetName val="FOLDER LARGO"/>
      <sheetName val="FOLDER PEQUEÑOS"/>
      <sheetName val="FOLDER VERDE"/>
      <sheetName val="FOLDER CON BOLSILLO"/>
      <sheetName val="CALCULADORA"/>
      <sheetName val="FORMULARIO PREFORMA"/>
      <sheetName val="TINTA PARA IMPRESORA"/>
      <sheetName val="PILA PARA PESO"/>
      <sheetName val="CINTA EPSON LAB"/>
      <sheetName val="LIQUID PAPER"/>
      <sheetName val="SOBRE PARA SONOGRAFIA"/>
      <sheetName val="SOBRE TIMBRADO"/>
      <sheetName val="BOMBILLO"/>
      <sheetName val="OFI-RING 3 AROS"/>
      <sheetName val="CARPETA 4 PUL SMART"/>
      <sheetName val="FOLDER O CARPETA ACORDEON"/>
      <sheetName val="GRAPADORA INDUSTRIAL"/>
      <sheetName val="RECIBO DE ODONTOLOGIA"/>
      <sheetName val="SOBRE MANILA"/>
      <sheetName val="CERA"/>
      <sheetName val="CONSOLIDADO"/>
    </sheetNames>
    <sheetDataSet>
      <sheetData sheetId="0"/>
      <sheetData sheetId="1">
        <row r="31">
          <cell r="H31">
            <v>247.8</v>
          </cell>
        </row>
        <row r="33">
          <cell r="D33">
            <v>85</v>
          </cell>
          <cell r="E33">
            <v>300</v>
          </cell>
          <cell r="F33">
            <v>81</v>
          </cell>
        </row>
      </sheetData>
      <sheetData sheetId="2">
        <row r="17">
          <cell r="H17">
            <v>12.29</v>
          </cell>
        </row>
        <row r="19">
          <cell r="D19">
            <v>5</v>
          </cell>
          <cell r="E19">
            <v>120</v>
          </cell>
        </row>
        <row r="53">
          <cell r="H53">
            <v>12.29</v>
          </cell>
        </row>
        <row r="55">
          <cell r="D55">
            <v>7</v>
          </cell>
          <cell r="E55">
            <v>108</v>
          </cell>
          <cell r="F55">
            <v>63</v>
          </cell>
        </row>
        <row r="60">
          <cell r="E60">
            <v>5</v>
          </cell>
        </row>
      </sheetData>
      <sheetData sheetId="3">
        <row r="3">
          <cell r="H3">
            <v>849.6</v>
          </cell>
        </row>
      </sheetData>
      <sheetData sheetId="4">
        <row r="6">
          <cell r="E6">
            <v>2</v>
          </cell>
        </row>
      </sheetData>
      <sheetData sheetId="5">
        <row r="6">
          <cell r="E6">
            <v>6</v>
          </cell>
        </row>
      </sheetData>
      <sheetData sheetId="6">
        <row r="7">
          <cell r="F7">
            <v>30</v>
          </cell>
          <cell r="G7">
            <v>7</v>
          </cell>
        </row>
      </sheetData>
      <sheetData sheetId="7">
        <row r="6">
          <cell r="F6">
            <v>4</v>
          </cell>
        </row>
      </sheetData>
      <sheetData sheetId="8">
        <row r="4">
          <cell r="E4">
            <v>8</v>
          </cell>
        </row>
      </sheetData>
      <sheetData sheetId="9">
        <row r="7">
          <cell r="I7">
            <v>40</v>
          </cell>
        </row>
        <row r="12">
          <cell r="E12">
            <v>9</v>
          </cell>
        </row>
      </sheetData>
      <sheetData sheetId="10">
        <row r="6">
          <cell r="H6">
            <v>1003</v>
          </cell>
        </row>
        <row r="8">
          <cell r="D8">
            <v>6</v>
          </cell>
        </row>
        <row r="8">
          <cell r="M8">
            <v>1</v>
          </cell>
        </row>
        <row r="18">
          <cell r="D18">
            <v>1</v>
          </cell>
        </row>
        <row r="20">
          <cell r="M20">
            <v>2</v>
          </cell>
        </row>
        <row r="29">
          <cell r="M29">
            <v>1</v>
          </cell>
        </row>
      </sheetData>
      <sheetData sheetId="11">
        <row r="5">
          <cell r="F5">
            <v>3</v>
          </cell>
        </row>
      </sheetData>
      <sheetData sheetId="12">
        <row r="8">
          <cell r="F8">
            <v>6</v>
          </cell>
        </row>
      </sheetData>
      <sheetData sheetId="13">
        <row r="3">
          <cell r="I3">
            <v>49.56</v>
          </cell>
        </row>
      </sheetData>
      <sheetData sheetId="14">
        <row r="6">
          <cell r="F6">
            <v>2</v>
          </cell>
        </row>
      </sheetData>
      <sheetData sheetId="15">
        <row r="12">
          <cell r="F12">
            <v>30</v>
          </cell>
        </row>
      </sheetData>
      <sheetData sheetId="16">
        <row r="5">
          <cell r="I5">
            <v>88.5</v>
          </cell>
        </row>
        <row r="7">
          <cell r="F7">
            <v>12</v>
          </cell>
        </row>
      </sheetData>
      <sheetData sheetId="17">
        <row r="2">
          <cell r="I2">
            <v>17.7</v>
          </cell>
        </row>
      </sheetData>
      <sheetData sheetId="18">
        <row r="2">
          <cell r="I2">
            <v>5</v>
          </cell>
        </row>
      </sheetData>
      <sheetData sheetId="19">
        <row r="5">
          <cell r="F5">
            <v>2</v>
          </cell>
        </row>
      </sheetData>
      <sheetData sheetId="20">
        <row r="11">
          <cell r="F11">
            <v>20</v>
          </cell>
        </row>
      </sheetData>
      <sheetData sheetId="21">
        <row r="8">
          <cell r="E8">
            <v>5</v>
          </cell>
        </row>
        <row r="31">
          <cell r="E31">
            <v>3</v>
          </cell>
        </row>
        <row r="69">
          <cell r="F69">
            <v>4</v>
          </cell>
        </row>
      </sheetData>
      <sheetData sheetId="22">
        <row r="10">
          <cell r="E10">
            <v>1122</v>
          </cell>
        </row>
      </sheetData>
      <sheetData sheetId="23">
        <row r="17">
          <cell r="F17">
            <v>108</v>
          </cell>
        </row>
      </sheetData>
      <sheetData sheetId="24">
        <row r="8">
          <cell r="D8">
            <v>1</v>
          </cell>
        </row>
        <row r="24">
          <cell r="D24">
            <v>1</v>
          </cell>
        </row>
      </sheetData>
      <sheetData sheetId="25">
        <row r="4">
          <cell r="F4">
            <v>2</v>
          </cell>
        </row>
      </sheetData>
      <sheetData sheetId="26">
        <row r="7">
          <cell r="E7">
            <v>2</v>
          </cell>
        </row>
      </sheetData>
      <sheetData sheetId="27">
        <row r="5">
          <cell r="E5">
            <v>3</v>
          </cell>
        </row>
      </sheetData>
      <sheetData sheetId="28">
        <row r="5">
          <cell r="I5">
            <v>14.95</v>
          </cell>
        </row>
        <row r="7">
          <cell r="F7">
            <v>36</v>
          </cell>
        </row>
      </sheetData>
      <sheetData sheetId="29">
        <row r="4">
          <cell r="I4">
            <v>475</v>
          </cell>
        </row>
      </sheetData>
      <sheetData sheetId="30">
        <row r="7">
          <cell r="E7">
            <v>2</v>
          </cell>
          <cell r="F7">
            <v>20</v>
          </cell>
        </row>
      </sheetData>
      <sheetData sheetId="31">
        <row r="12">
          <cell r="F12">
            <v>30</v>
          </cell>
        </row>
      </sheetData>
      <sheetData sheetId="32">
        <row r="5">
          <cell r="I5">
            <v>49.56</v>
          </cell>
        </row>
        <row r="7">
          <cell r="E7">
            <v>1</v>
          </cell>
        </row>
      </sheetData>
      <sheetData sheetId="33">
        <row r="5">
          <cell r="I5">
            <v>94.4</v>
          </cell>
        </row>
        <row r="8">
          <cell r="E8">
            <v>2</v>
          </cell>
        </row>
      </sheetData>
      <sheetData sheetId="34">
        <row r="4">
          <cell r="I4">
            <v>112.1</v>
          </cell>
        </row>
        <row r="7">
          <cell r="E7">
            <v>1</v>
          </cell>
        </row>
      </sheetData>
      <sheetData sheetId="35">
        <row r="3">
          <cell r="I3">
            <v>100</v>
          </cell>
        </row>
        <row r="5">
          <cell r="E5">
            <v>2</v>
          </cell>
        </row>
      </sheetData>
      <sheetData sheetId="36">
        <row r="4">
          <cell r="F4">
            <v>1</v>
          </cell>
        </row>
      </sheetData>
      <sheetData sheetId="37">
        <row r="8">
          <cell r="F8">
            <v>300</v>
          </cell>
        </row>
      </sheetData>
      <sheetData sheetId="38">
        <row r="15">
          <cell r="F15">
            <v>3000</v>
          </cell>
        </row>
      </sheetData>
      <sheetData sheetId="39">
        <row r="2">
          <cell r="I2">
            <v>14.16</v>
          </cell>
        </row>
      </sheetData>
      <sheetData sheetId="40">
        <row r="4">
          <cell r="F4">
            <v>100</v>
          </cell>
        </row>
      </sheetData>
      <sheetData sheetId="41">
        <row r="3">
          <cell r="I3">
            <v>566.4</v>
          </cell>
        </row>
        <row r="5">
          <cell r="E5">
            <v>1</v>
          </cell>
        </row>
      </sheetData>
      <sheetData sheetId="42">
        <row r="5">
          <cell r="E5">
            <v>14</v>
          </cell>
        </row>
      </sheetData>
      <sheetData sheetId="43">
        <row r="5">
          <cell r="Q5">
            <v>5</v>
          </cell>
        </row>
        <row r="18">
          <cell r="E18">
            <v>2</v>
          </cell>
        </row>
        <row r="29">
          <cell r="Q29">
            <v>23</v>
          </cell>
        </row>
        <row r="36">
          <cell r="E36">
            <v>3</v>
          </cell>
        </row>
        <row r="36">
          <cell r="P36">
            <v>2</v>
          </cell>
        </row>
        <row r="46">
          <cell r="F46">
            <v>23</v>
          </cell>
        </row>
        <row r="46">
          <cell r="P46">
            <v>2</v>
          </cell>
        </row>
        <row r="55">
          <cell r="Q55">
            <v>23</v>
          </cell>
        </row>
        <row r="63">
          <cell r="P63">
            <v>1</v>
          </cell>
        </row>
        <row r="73">
          <cell r="E73">
            <v>1</v>
          </cell>
        </row>
        <row r="86">
          <cell r="I86">
            <v>613.6</v>
          </cell>
        </row>
        <row r="88">
          <cell r="F88">
            <v>5</v>
          </cell>
        </row>
        <row r="100">
          <cell r="Q100">
            <v>23</v>
          </cell>
        </row>
        <row r="111">
          <cell r="Q111">
            <v>5</v>
          </cell>
        </row>
        <row r="125">
          <cell r="Q125">
            <v>5</v>
          </cell>
        </row>
        <row r="127">
          <cell r="E127">
            <v>2</v>
          </cell>
        </row>
        <row r="137">
          <cell r="F137">
            <v>1</v>
          </cell>
        </row>
        <row r="138">
          <cell r="Q138">
            <v>5</v>
          </cell>
        </row>
        <row r="146">
          <cell r="Q146">
            <v>5</v>
          </cell>
        </row>
        <row r="148">
          <cell r="F148">
            <v>23</v>
          </cell>
        </row>
      </sheetData>
      <sheetData sheetId="44">
        <row r="5">
          <cell r="E5">
            <v>3</v>
          </cell>
        </row>
      </sheetData>
      <sheetData sheetId="45">
        <row r="5">
          <cell r="E5">
            <v>3</v>
          </cell>
        </row>
      </sheetData>
      <sheetData sheetId="46">
        <row r="8">
          <cell r="I8">
            <v>80.63</v>
          </cell>
        </row>
        <row r="10">
          <cell r="F10">
            <v>48</v>
          </cell>
        </row>
      </sheetData>
      <sheetData sheetId="47">
        <row r="5">
          <cell r="F5">
            <v>1500</v>
          </cell>
        </row>
      </sheetData>
      <sheetData sheetId="48">
        <row r="5">
          <cell r="E5">
            <v>1</v>
          </cell>
        </row>
      </sheetData>
      <sheetData sheetId="49">
        <row r="2">
          <cell r="I2">
            <v>100</v>
          </cell>
        </row>
      </sheetData>
      <sheetData sheetId="50"/>
      <sheetData sheetId="51"/>
      <sheetData sheetId="52">
        <row r="5">
          <cell r="F5">
            <v>1</v>
          </cell>
        </row>
      </sheetData>
      <sheetData sheetId="53"/>
      <sheetData sheetId="54">
        <row r="5">
          <cell r="I5">
            <v>118</v>
          </cell>
        </row>
        <row r="8">
          <cell r="E8">
            <v>11</v>
          </cell>
        </row>
      </sheetData>
      <sheetData sheetId="55">
        <row r="7">
          <cell r="E7">
            <v>95</v>
          </cell>
        </row>
      </sheetData>
      <sheetData sheetId="56">
        <row r="7">
          <cell r="F7">
            <v>5</v>
          </cell>
        </row>
      </sheetData>
      <sheetData sheetId="57"/>
    </sheetDataSet>
  </externalBook>
</externalLink>
</file>

<file path=xl/tables/table1.xml><?xml version="1.0" encoding="utf-8"?>
<table xmlns="http://schemas.openxmlformats.org/spreadsheetml/2006/main" id="2" name="Tabla23" displayName="Tabla23" ref="A4:G101" totalsRowShown="0">
  <autoFilter xmlns:etc="http://www.wps.cn/officeDocument/2017/etCustomData" ref="A4:G101" etc:filterBottomFollowUsedRange="0"/>
  <tableColumns count="7">
    <tableColumn id="1" name="Columna1" dataDxfId="0"/>
    <tableColumn id="2" name="Columna5" dataDxfId="1"/>
    <tableColumn id="3" name="Columna2" dataDxfId="2"/>
    <tableColumn id="4" name="Columna4" dataDxfId="3"/>
    <tableColumn id="5" name="Columna3" dataDxfId="4"/>
    <tableColumn id="6" name="Columna32" dataDxfId="5"/>
    <tableColumn id="7" name="Columna33" dataDxfId="6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8"/>
  <sheetViews>
    <sheetView tabSelected="1" workbookViewId="0">
      <selection activeCell="B2" sqref="B2"/>
    </sheetView>
  </sheetViews>
  <sheetFormatPr defaultColWidth="11" defaultRowHeight="15" outlineLevelCol="4"/>
  <cols>
    <col min="1" max="1" width="22.8571428571429" customWidth="1"/>
    <col min="2" max="2" width="91.5714285714286" customWidth="1"/>
    <col min="3" max="3" width="29.8571428571429" customWidth="1"/>
    <col min="4" max="4" width="28.1428571428571" customWidth="1"/>
    <col min="5" max="5" width="31.2857142857143" customWidth="1"/>
  </cols>
  <sheetData>
    <row r="1" ht="60.75" customHeight="1"/>
    <row r="2" ht="87" customHeight="1" spans="1:5">
      <c r="A2" s="37" t="s">
        <v>0</v>
      </c>
      <c r="B2" s="38" t="s">
        <v>1</v>
      </c>
      <c r="C2" s="39"/>
      <c r="D2" s="40"/>
      <c r="E2" s="41"/>
    </row>
    <row r="3" spans="1:5">
      <c r="A3" s="42"/>
      <c r="B3" s="42"/>
      <c r="C3" s="42"/>
      <c r="D3" s="42"/>
      <c r="E3" s="43"/>
    </row>
    <row r="4" ht="22.5" spans="1:5">
      <c r="A4" s="38"/>
      <c r="B4" s="38"/>
      <c r="C4" s="39"/>
      <c r="D4" s="40"/>
      <c r="E4" s="41"/>
    </row>
    <row r="5" ht="31.5" spans="1:5">
      <c r="A5" s="44"/>
      <c r="B5" s="44"/>
      <c r="C5" s="44"/>
      <c r="D5" s="44"/>
      <c r="E5" s="45"/>
    </row>
    <row r="6" ht="31.5" spans="1:5">
      <c r="A6" s="46" t="s">
        <v>2</v>
      </c>
      <c r="B6" s="47" t="s">
        <v>3</v>
      </c>
      <c r="C6" s="48" t="s">
        <v>4</v>
      </c>
      <c r="D6" s="49" t="s">
        <v>5</v>
      </c>
      <c r="E6" s="50" t="s">
        <v>6</v>
      </c>
    </row>
    <row r="7" ht="31.5" spans="1:5">
      <c r="A7" s="51">
        <v>45748</v>
      </c>
      <c r="B7" s="52" t="s">
        <v>7</v>
      </c>
      <c r="C7" s="53">
        <v>9</v>
      </c>
      <c r="D7" s="54">
        <v>118</v>
      </c>
      <c r="E7" s="55">
        <f>+D7*C7</f>
        <v>1062</v>
      </c>
    </row>
    <row r="8" ht="31.5" spans="1:5">
      <c r="A8" s="51">
        <v>45748</v>
      </c>
      <c r="B8" s="52" t="s">
        <v>8</v>
      </c>
      <c r="C8" s="53">
        <v>5200</v>
      </c>
      <c r="D8" s="54">
        <f>1+0.18</f>
        <v>1.18</v>
      </c>
      <c r="E8" s="55">
        <f t="shared" ref="E8:E71" si="0">+D8*C8</f>
        <v>6136</v>
      </c>
    </row>
    <row r="9" ht="31.5" spans="1:5">
      <c r="A9" s="51">
        <v>45755</v>
      </c>
      <c r="B9" s="52" t="s">
        <v>9</v>
      </c>
      <c r="C9" s="53">
        <v>7</v>
      </c>
      <c r="D9" s="54">
        <f>890+160.2</f>
        <v>1050.2</v>
      </c>
      <c r="E9" s="55">
        <f t="shared" si="0"/>
        <v>7351.4</v>
      </c>
    </row>
    <row r="10" ht="31.5" spans="1:5">
      <c r="A10" s="51">
        <v>45755</v>
      </c>
      <c r="B10" s="52" t="s">
        <v>10</v>
      </c>
      <c r="C10" s="53">
        <v>9</v>
      </c>
      <c r="D10" s="54">
        <v>700</v>
      </c>
      <c r="E10" s="55">
        <f t="shared" si="0"/>
        <v>6300</v>
      </c>
    </row>
    <row r="11" ht="31.5" spans="1:5">
      <c r="A11" s="51">
        <v>45755</v>
      </c>
      <c r="B11" s="52" t="s">
        <v>11</v>
      </c>
      <c r="C11" s="53">
        <v>23</v>
      </c>
      <c r="D11" s="54">
        <f>400+72</f>
        <v>472</v>
      </c>
      <c r="E11" s="55">
        <f t="shared" si="0"/>
        <v>10856</v>
      </c>
    </row>
    <row r="12" ht="31.5" spans="1:5">
      <c r="A12" s="51">
        <v>45755</v>
      </c>
      <c r="B12" s="52" t="s">
        <v>12</v>
      </c>
      <c r="C12" s="53">
        <v>5</v>
      </c>
      <c r="D12" s="54">
        <f>390+70.2</f>
        <v>460.2</v>
      </c>
      <c r="E12" s="55">
        <f t="shared" si="0"/>
        <v>2301</v>
      </c>
    </row>
    <row r="13" ht="31.5" spans="1:5">
      <c r="A13" s="51">
        <v>45755</v>
      </c>
      <c r="B13" s="52" t="s">
        <v>13</v>
      </c>
      <c r="C13" s="53">
        <v>5</v>
      </c>
      <c r="D13" s="54">
        <v>460.2</v>
      </c>
      <c r="E13" s="55">
        <f t="shared" si="0"/>
        <v>2301</v>
      </c>
    </row>
    <row r="14" ht="31.5" spans="1:5">
      <c r="A14" s="51">
        <v>45755</v>
      </c>
      <c r="B14" s="52" t="s">
        <v>14</v>
      </c>
      <c r="C14" s="56">
        <v>5</v>
      </c>
      <c r="D14" s="54">
        <v>460.2</v>
      </c>
      <c r="E14" s="55">
        <f t="shared" si="0"/>
        <v>2301</v>
      </c>
    </row>
    <row r="15" ht="31.5" spans="1:5">
      <c r="A15" s="51">
        <v>45755</v>
      </c>
      <c r="B15" s="52" t="s">
        <v>15</v>
      </c>
      <c r="C15" s="53">
        <v>23</v>
      </c>
      <c r="D15" s="54">
        <f>400+72</f>
        <v>472</v>
      </c>
      <c r="E15" s="55">
        <f t="shared" si="0"/>
        <v>10856</v>
      </c>
    </row>
    <row r="16" ht="31.5" spans="1:5">
      <c r="A16" s="51">
        <v>45755</v>
      </c>
      <c r="B16" s="57" t="s">
        <v>16</v>
      </c>
      <c r="C16" s="53">
        <v>5</v>
      </c>
      <c r="D16" s="54">
        <v>460.2</v>
      </c>
      <c r="E16" s="55">
        <f t="shared" si="0"/>
        <v>2301</v>
      </c>
    </row>
    <row r="17" ht="31.5" spans="1:5">
      <c r="A17" s="51">
        <v>45755</v>
      </c>
      <c r="B17" s="52" t="s">
        <v>17</v>
      </c>
      <c r="C17" s="53">
        <v>23</v>
      </c>
      <c r="D17" s="54">
        <f>450+81</f>
        <v>531</v>
      </c>
      <c r="E17" s="55">
        <f t="shared" si="0"/>
        <v>12213</v>
      </c>
    </row>
    <row r="18" ht="31.5" spans="1:5">
      <c r="A18" s="51">
        <v>45755</v>
      </c>
      <c r="B18" s="52" t="s">
        <v>18</v>
      </c>
      <c r="C18" s="53">
        <v>5</v>
      </c>
      <c r="D18" s="54">
        <f>435+78.3</f>
        <v>513.3</v>
      </c>
      <c r="E18" s="55">
        <f t="shared" si="0"/>
        <v>2566.5</v>
      </c>
    </row>
    <row r="19" ht="31.5" spans="1:5">
      <c r="A19" s="51">
        <v>45755</v>
      </c>
      <c r="B19" s="52" t="s">
        <v>19</v>
      </c>
      <c r="C19" s="53">
        <v>23</v>
      </c>
      <c r="D19" s="54">
        <f>400+72</f>
        <v>472</v>
      </c>
      <c r="E19" s="55">
        <f t="shared" si="0"/>
        <v>10856</v>
      </c>
    </row>
    <row r="20" ht="31.5" spans="1:5">
      <c r="A20" s="51">
        <v>45755</v>
      </c>
      <c r="B20" s="52" t="s">
        <v>20</v>
      </c>
      <c r="C20" s="53">
        <v>5</v>
      </c>
      <c r="D20" s="54">
        <v>460.2</v>
      </c>
      <c r="E20" s="55">
        <f t="shared" si="0"/>
        <v>2301</v>
      </c>
    </row>
    <row r="21" ht="31.5" spans="1:5">
      <c r="A21" s="51">
        <v>45755</v>
      </c>
      <c r="B21" s="52" t="s">
        <v>21</v>
      </c>
      <c r="C21" s="53">
        <v>5</v>
      </c>
      <c r="D21" s="54">
        <v>460.2</v>
      </c>
      <c r="E21" s="55">
        <f t="shared" si="0"/>
        <v>2301</v>
      </c>
    </row>
    <row r="22" ht="31.5" spans="1:5">
      <c r="A22" s="51">
        <v>45755</v>
      </c>
      <c r="B22" s="52" t="s">
        <v>22</v>
      </c>
      <c r="C22" s="53">
        <v>5</v>
      </c>
      <c r="D22" s="54">
        <v>460.2</v>
      </c>
      <c r="E22" s="55">
        <f t="shared" si="0"/>
        <v>2301</v>
      </c>
    </row>
    <row r="23" ht="31.5" spans="1:5">
      <c r="A23" s="51">
        <v>45755</v>
      </c>
      <c r="B23" s="52" t="s">
        <v>23</v>
      </c>
      <c r="C23" s="53">
        <v>23</v>
      </c>
      <c r="D23" s="54">
        <f>400+72</f>
        <v>472</v>
      </c>
      <c r="E23" s="55">
        <f t="shared" si="0"/>
        <v>10856</v>
      </c>
    </row>
    <row r="24" ht="31.5" spans="1:5">
      <c r="A24" s="51">
        <v>45755</v>
      </c>
      <c r="B24" s="52" t="s">
        <v>24</v>
      </c>
      <c r="C24" s="53">
        <v>5</v>
      </c>
      <c r="D24" s="54">
        <v>460.2</v>
      </c>
      <c r="E24" s="55">
        <f t="shared" si="0"/>
        <v>2301</v>
      </c>
    </row>
    <row r="25" ht="31.5" spans="1:5">
      <c r="A25" s="51">
        <v>45755</v>
      </c>
      <c r="B25" s="52" t="s">
        <v>25</v>
      </c>
      <c r="C25" s="53">
        <v>5</v>
      </c>
      <c r="D25" s="54">
        <v>460.2</v>
      </c>
      <c r="E25" s="55">
        <f t="shared" si="0"/>
        <v>2301</v>
      </c>
    </row>
    <row r="26" ht="31.5" spans="1:5">
      <c r="A26" s="51">
        <v>45755</v>
      </c>
      <c r="B26" s="52" t="s">
        <v>26</v>
      </c>
      <c r="C26" s="53">
        <v>5</v>
      </c>
      <c r="D26" s="54">
        <v>460.2</v>
      </c>
      <c r="E26" s="55">
        <f t="shared" si="0"/>
        <v>2301</v>
      </c>
    </row>
    <row r="27" ht="31.5" spans="1:5">
      <c r="A27" s="51">
        <v>45755</v>
      </c>
      <c r="B27" s="52" t="s">
        <v>27</v>
      </c>
      <c r="C27" s="53">
        <v>5</v>
      </c>
      <c r="D27" s="54">
        <f>520+93.6</f>
        <v>613.6</v>
      </c>
      <c r="E27" s="55">
        <f t="shared" si="0"/>
        <v>3068</v>
      </c>
    </row>
    <row r="28" ht="31.5" spans="1:5">
      <c r="A28" s="51">
        <v>45755</v>
      </c>
      <c r="B28" s="52" t="s">
        <v>28</v>
      </c>
      <c r="C28" s="53">
        <v>5</v>
      </c>
      <c r="D28" s="54">
        <v>613.6</v>
      </c>
      <c r="E28" s="55">
        <f t="shared" si="0"/>
        <v>3068</v>
      </c>
    </row>
    <row r="29" ht="31.5" spans="1:5">
      <c r="A29" s="51">
        <v>45755</v>
      </c>
      <c r="B29" s="52" t="s">
        <v>29</v>
      </c>
      <c r="C29" s="53">
        <v>5</v>
      </c>
      <c r="D29" s="54">
        <v>613.6</v>
      </c>
      <c r="E29" s="55">
        <f t="shared" si="0"/>
        <v>3068</v>
      </c>
    </row>
    <row r="30" ht="31.5" spans="1:5">
      <c r="A30" s="51">
        <v>45755</v>
      </c>
      <c r="B30" s="52" t="s">
        <v>30</v>
      </c>
      <c r="C30" s="58">
        <v>5</v>
      </c>
      <c r="D30" s="54">
        <v>460.2</v>
      </c>
      <c r="E30" s="55">
        <f t="shared" si="0"/>
        <v>2301</v>
      </c>
    </row>
    <row r="31" ht="31.5" spans="1:5">
      <c r="A31" s="51">
        <v>45755</v>
      </c>
      <c r="B31" s="52" t="s">
        <v>31</v>
      </c>
      <c r="C31" s="58">
        <v>5</v>
      </c>
      <c r="D31" s="54">
        <v>460.2</v>
      </c>
      <c r="E31" s="55">
        <f t="shared" si="0"/>
        <v>2301</v>
      </c>
    </row>
    <row r="32" ht="31.5" spans="1:5">
      <c r="A32" s="51">
        <v>45755</v>
      </c>
      <c r="B32" s="52" t="s">
        <v>32</v>
      </c>
      <c r="C32" s="58">
        <v>9</v>
      </c>
      <c r="D32" s="54">
        <v>147.5</v>
      </c>
      <c r="E32" s="55">
        <f t="shared" si="0"/>
        <v>1327.5</v>
      </c>
    </row>
    <row r="33" ht="31.5" spans="1:5">
      <c r="A33" s="51">
        <v>45755</v>
      </c>
      <c r="B33" s="52" t="s">
        <v>33</v>
      </c>
      <c r="C33" s="58">
        <v>6</v>
      </c>
      <c r="D33" s="54">
        <v>147.5</v>
      </c>
      <c r="E33" s="55">
        <f t="shared" si="0"/>
        <v>885</v>
      </c>
    </row>
    <row r="34" ht="31.5" spans="1:5">
      <c r="A34" s="51">
        <v>45755</v>
      </c>
      <c r="B34" s="52" t="s">
        <v>34</v>
      </c>
      <c r="C34" s="58">
        <v>10</v>
      </c>
      <c r="D34" s="54">
        <v>147.5</v>
      </c>
      <c r="E34" s="55">
        <f t="shared" si="0"/>
        <v>1475</v>
      </c>
    </row>
    <row r="35" ht="31.5" spans="1:5">
      <c r="A35" s="51">
        <v>45755</v>
      </c>
      <c r="B35" s="52" t="s">
        <v>35</v>
      </c>
      <c r="C35" s="58">
        <v>3</v>
      </c>
      <c r="D35" s="54">
        <v>179.36</v>
      </c>
      <c r="E35" s="55">
        <f t="shared" si="0"/>
        <v>538.08</v>
      </c>
    </row>
    <row r="36" ht="31.5" spans="1:5">
      <c r="A36" s="51">
        <v>45755</v>
      </c>
      <c r="B36" s="52" t="s">
        <v>36</v>
      </c>
      <c r="C36" s="58">
        <v>2</v>
      </c>
      <c r="D36" s="54">
        <v>25.96</v>
      </c>
      <c r="E36" s="55">
        <f t="shared" si="0"/>
        <v>51.92</v>
      </c>
    </row>
    <row r="37" ht="31.5" spans="1:5">
      <c r="A37" s="51">
        <v>45755</v>
      </c>
      <c r="B37" s="52" t="s">
        <v>37</v>
      </c>
      <c r="C37" s="58">
        <v>1</v>
      </c>
      <c r="D37" s="54">
        <v>228.92</v>
      </c>
      <c r="E37" s="55">
        <f t="shared" si="0"/>
        <v>228.92</v>
      </c>
    </row>
    <row r="38" ht="31.5" spans="1:5">
      <c r="A38" s="51">
        <v>45755</v>
      </c>
      <c r="B38" s="52" t="s">
        <v>38</v>
      </c>
      <c r="C38" s="58">
        <v>3</v>
      </c>
      <c r="D38" s="54">
        <v>1298</v>
      </c>
      <c r="E38" s="55">
        <f t="shared" si="0"/>
        <v>3894</v>
      </c>
    </row>
    <row r="39" ht="31.5" spans="1:5">
      <c r="A39" s="51">
        <v>45755</v>
      </c>
      <c r="B39" s="52" t="s">
        <v>39</v>
      </c>
      <c r="C39" s="58">
        <v>6</v>
      </c>
      <c r="D39" s="54">
        <v>802.4</v>
      </c>
      <c r="E39" s="55">
        <f t="shared" si="0"/>
        <v>4814.4</v>
      </c>
    </row>
    <row r="40" ht="31.5" spans="1:5">
      <c r="A40" s="51">
        <v>45755</v>
      </c>
      <c r="B40" s="52" t="s">
        <v>40</v>
      </c>
      <c r="C40" s="58">
        <v>3</v>
      </c>
      <c r="D40" s="54">
        <v>1073.8</v>
      </c>
      <c r="E40" s="55">
        <f t="shared" si="0"/>
        <v>3221.4</v>
      </c>
    </row>
    <row r="41" ht="31.5" spans="1:5">
      <c r="A41" s="51">
        <v>45755</v>
      </c>
      <c r="B41" s="52" t="s">
        <v>41</v>
      </c>
      <c r="C41" s="58">
        <v>6</v>
      </c>
      <c r="D41" s="54">
        <v>49.56</v>
      </c>
      <c r="E41" s="55">
        <f t="shared" si="0"/>
        <v>297.36</v>
      </c>
    </row>
    <row r="42" ht="31.5" spans="1:5">
      <c r="A42" s="51">
        <v>45755</v>
      </c>
      <c r="B42" s="52" t="s">
        <v>42</v>
      </c>
      <c r="C42" s="58">
        <v>6</v>
      </c>
      <c r="D42" s="54">
        <v>68.44</v>
      </c>
      <c r="E42" s="55">
        <f t="shared" si="0"/>
        <v>410.64</v>
      </c>
    </row>
    <row r="43" ht="31.5" spans="1:5">
      <c r="A43" s="51">
        <v>45755</v>
      </c>
      <c r="B43" s="52" t="s">
        <v>43</v>
      </c>
      <c r="C43" s="58">
        <v>4</v>
      </c>
      <c r="D43" s="54">
        <v>755.2</v>
      </c>
      <c r="E43" s="55">
        <f t="shared" si="0"/>
        <v>3020.8</v>
      </c>
    </row>
    <row r="44" ht="31.5" spans="1:5">
      <c r="A44" s="51">
        <v>45755</v>
      </c>
      <c r="B44" s="52" t="s">
        <v>44</v>
      </c>
      <c r="C44" s="58">
        <v>1</v>
      </c>
      <c r="D44" s="54">
        <v>802.4</v>
      </c>
      <c r="E44" s="55">
        <f t="shared" si="0"/>
        <v>802.4</v>
      </c>
    </row>
    <row r="45" ht="31.5" spans="1:5">
      <c r="A45" s="51">
        <v>45755</v>
      </c>
      <c r="B45" s="52" t="s">
        <v>45</v>
      </c>
      <c r="C45" s="58">
        <v>4</v>
      </c>
      <c r="D45" s="54">
        <v>967.6</v>
      </c>
      <c r="E45" s="55">
        <f t="shared" si="0"/>
        <v>3870.4</v>
      </c>
    </row>
    <row r="46" ht="31.5" spans="1:5">
      <c r="A46" s="51">
        <v>45755</v>
      </c>
      <c r="B46" s="52" t="s">
        <v>46</v>
      </c>
      <c r="C46" s="58">
        <v>3</v>
      </c>
      <c r="D46" s="54">
        <v>106.2</v>
      </c>
      <c r="E46" s="55">
        <f t="shared" si="0"/>
        <v>318.6</v>
      </c>
    </row>
    <row r="47" ht="31.5" spans="1:5">
      <c r="A47" s="51">
        <v>45755</v>
      </c>
      <c r="B47" s="52" t="s">
        <v>47</v>
      </c>
      <c r="C47" s="58">
        <v>1</v>
      </c>
      <c r="D47" s="54">
        <v>112.1</v>
      </c>
      <c r="E47" s="55">
        <f t="shared" si="0"/>
        <v>112.1</v>
      </c>
    </row>
    <row r="48" ht="31.5" spans="1:5">
      <c r="A48" s="51">
        <v>45755</v>
      </c>
      <c r="B48" s="52" t="s">
        <v>48</v>
      </c>
      <c r="C48" s="58">
        <v>1</v>
      </c>
      <c r="D48" s="54">
        <v>259.6</v>
      </c>
      <c r="E48" s="55">
        <f t="shared" si="0"/>
        <v>259.6</v>
      </c>
    </row>
    <row r="49" ht="31.5" spans="1:5">
      <c r="A49" s="51">
        <v>45755</v>
      </c>
      <c r="B49" s="52" t="s">
        <v>49</v>
      </c>
      <c r="C49" s="58">
        <v>6</v>
      </c>
      <c r="D49" s="54">
        <v>566.4</v>
      </c>
      <c r="E49" s="55">
        <f t="shared" si="0"/>
        <v>3398.4</v>
      </c>
    </row>
    <row r="50" ht="31.5" spans="1:5">
      <c r="A50" s="51">
        <v>45755</v>
      </c>
      <c r="B50" s="57" t="s">
        <v>50</v>
      </c>
      <c r="C50" s="58">
        <v>15</v>
      </c>
      <c r="D50" s="54">
        <v>94.4</v>
      </c>
      <c r="E50" s="55">
        <f t="shared" si="0"/>
        <v>1416</v>
      </c>
    </row>
    <row r="51" ht="31.5" spans="1:5">
      <c r="A51" s="51">
        <v>45755</v>
      </c>
      <c r="B51" s="57" t="s">
        <v>51</v>
      </c>
      <c r="C51" s="58">
        <v>8</v>
      </c>
      <c r="D51" s="54">
        <v>49.56</v>
      </c>
      <c r="E51" s="55">
        <f t="shared" si="0"/>
        <v>396.48</v>
      </c>
    </row>
    <row r="52" ht="31.5" spans="1:5">
      <c r="A52" s="51">
        <v>45755</v>
      </c>
      <c r="B52" s="57" t="s">
        <v>52</v>
      </c>
      <c r="C52" s="58">
        <v>16</v>
      </c>
      <c r="D52" s="54">
        <v>135.7</v>
      </c>
      <c r="E52" s="55">
        <f t="shared" si="0"/>
        <v>2171.2</v>
      </c>
    </row>
    <row r="53" ht="31.5" spans="1:5">
      <c r="A53" s="51">
        <v>45755</v>
      </c>
      <c r="B53" s="57" t="s">
        <v>53</v>
      </c>
      <c r="C53" s="58">
        <v>8</v>
      </c>
      <c r="D53" s="54">
        <v>135.7</v>
      </c>
      <c r="E53" s="55">
        <f t="shared" si="0"/>
        <v>1085.6</v>
      </c>
    </row>
    <row r="54" ht="31.5" spans="1:5">
      <c r="A54" s="51">
        <v>45755</v>
      </c>
      <c r="B54" s="59" t="s">
        <v>54</v>
      </c>
      <c r="C54" s="58">
        <v>20</v>
      </c>
      <c r="D54" s="54">
        <v>68.44</v>
      </c>
      <c r="E54" s="55">
        <f t="shared" si="0"/>
        <v>1368.8</v>
      </c>
    </row>
    <row r="55" ht="31.5" spans="1:5">
      <c r="A55" s="51">
        <v>45755</v>
      </c>
      <c r="B55" s="52" t="s">
        <v>55</v>
      </c>
      <c r="C55" s="58">
        <v>1</v>
      </c>
      <c r="D55" s="54">
        <v>519.2</v>
      </c>
      <c r="E55" s="55">
        <f t="shared" si="0"/>
        <v>519.2</v>
      </c>
    </row>
    <row r="56" ht="31.5" spans="1:5">
      <c r="A56" s="51">
        <v>45755</v>
      </c>
      <c r="B56" s="59" t="s">
        <v>56</v>
      </c>
      <c r="C56" s="58">
        <v>2</v>
      </c>
      <c r="D56" s="54">
        <v>849.6</v>
      </c>
      <c r="E56" s="55">
        <f t="shared" si="0"/>
        <v>1699.2</v>
      </c>
    </row>
    <row r="57" ht="31.5" spans="1:5">
      <c r="A57" s="51">
        <v>45755</v>
      </c>
      <c r="B57" s="59" t="s">
        <v>57</v>
      </c>
      <c r="C57" s="58">
        <v>5</v>
      </c>
      <c r="D57" s="54">
        <v>212.4</v>
      </c>
      <c r="E57" s="55">
        <f t="shared" si="0"/>
        <v>1062</v>
      </c>
    </row>
    <row r="58" ht="31.5" spans="1:5">
      <c r="A58" s="51">
        <v>45755</v>
      </c>
      <c r="B58" s="52" t="s">
        <v>58</v>
      </c>
      <c r="C58" s="58">
        <v>1</v>
      </c>
      <c r="D58" s="54">
        <v>1416</v>
      </c>
      <c r="E58" s="55">
        <f t="shared" si="0"/>
        <v>1416</v>
      </c>
    </row>
    <row r="59" ht="31.5" spans="1:5">
      <c r="A59" s="51">
        <v>45755</v>
      </c>
      <c r="B59" s="59" t="s">
        <v>59</v>
      </c>
      <c r="C59" s="58">
        <v>30</v>
      </c>
      <c r="D59" s="54">
        <v>241.9</v>
      </c>
      <c r="E59" s="55">
        <f t="shared" si="0"/>
        <v>7257</v>
      </c>
    </row>
    <row r="60" ht="31.5" spans="1:5">
      <c r="A60" s="51">
        <v>45755</v>
      </c>
      <c r="B60" s="59" t="s">
        <v>60</v>
      </c>
      <c r="C60" s="58">
        <v>1</v>
      </c>
      <c r="D60" s="54">
        <v>755.2</v>
      </c>
      <c r="E60" s="55">
        <f t="shared" si="0"/>
        <v>755.2</v>
      </c>
    </row>
    <row r="61" ht="31.5" spans="1:5">
      <c r="A61" s="51">
        <v>45755</v>
      </c>
      <c r="B61" s="52" t="s">
        <v>61</v>
      </c>
      <c r="C61" s="58">
        <v>3</v>
      </c>
      <c r="D61" s="54">
        <v>855.5</v>
      </c>
      <c r="E61" s="55">
        <f t="shared" si="0"/>
        <v>2566.5</v>
      </c>
    </row>
    <row r="62" ht="31.5" spans="1:5">
      <c r="A62" s="51">
        <v>45755</v>
      </c>
      <c r="B62" s="52" t="s">
        <v>62</v>
      </c>
      <c r="C62" s="58">
        <v>3</v>
      </c>
      <c r="D62" s="54">
        <v>1156.4</v>
      </c>
      <c r="E62" s="55">
        <f t="shared" si="0"/>
        <v>3469.2</v>
      </c>
    </row>
    <row r="63" ht="31.5" spans="1:5">
      <c r="A63" s="51">
        <v>45755</v>
      </c>
      <c r="B63" s="52" t="s">
        <v>63</v>
      </c>
      <c r="C63" s="58">
        <v>5</v>
      </c>
      <c r="D63" s="54">
        <v>2336.4</v>
      </c>
      <c r="E63" s="55">
        <f t="shared" si="0"/>
        <v>11682</v>
      </c>
    </row>
    <row r="64" ht="31.5" spans="1:5">
      <c r="A64" s="51">
        <v>45755</v>
      </c>
      <c r="B64" s="52" t="s">
        <v>64</v>
      </c>
      <c r="C64" s="58">
        <v>3</v>
      </c>
      <c r="D64" s="54">
        <v>1298</v>
      </c>
      <c r="E64" s="55">
        <f t="shared" si="0"/>
        <v>3894</v>
      </c>
    </row>
    <row r="65" ht="31.5" spans="1:5">
      <c r="A65" s="51">
        <v>45755</v>
      </c>
      <c r="B65" s="52" t="s">
        <v>65</v>
      </c>
      <c r="C65" s="58">
        <v>14</v>
      </c>
      <c r="D65" s="54">
        <v>1003</v>
      </c>
      <c r="E65" s="55">
        <f t="shared" si="0"/>
        <v>14042</v>
      </c>
    </row>
    <row r="66" ht="31.5" spans="1:5">
      <c r="A66" s="51">
        <v>45755</v>
      </c>
      <c r="B66" s="52" t="s">
        <v>66</v>
      </c>
      <c r="C66" s="58">
        <v>2</v>
      </c>
      <c r="D66" s="54">
        <v>188.8</v>
      </c>
      <c r="E66" s="55">
        <f t="shared" si="0"/>
        <v>377.6</v>
      </c>
    </row>
    <row r="67" ht="31.5" spans="1:5">
      <c r="A67" s="51">
        <v>45755</v>
      </c>
      <c r="B67" s="52" t="s">
        <v>67</v>
      </c>
      <c r="C67" s="58">
        <v>1</v>
      </c>
      <c r="D67" s="54">
        <f>900+162</f>
        <v>1062</v>
      </c>
      <c r="E67" s="55">
        <f t="shared" si="0"/>
        <v>1062</v>
      </c>
    </row>
    <row r="68" ht="31.5" spans="1:5">
      <c r="A68" s="51">
        <v>45755</v>
      </c>
      <c r="B68" s="52" t="s">
        <v>68</v>
      </c>
      <c r="C68" s="58">
        <v>10</v>
      </c>
      <c r="D68" s="54">
        <v>17.7</v>
      </c>
      <c r="E68" s="55">
        <f t="shared" si="0"/>
        <v>177</v>
      </c>
    </row>
    <row r="69" ht="31.5" spans="1:5">
      <c r="A69" s="51">
        <v>45755</v>
      </c>
      <c r="B69" s="52" t="s">
        <v>69</v>
      </c>
      <c r="C69" s="58">
        <v>30</v>
      </c>
      <c r="D69" s="54">
        <v>2478</v>
      </c>
      <c r="E69" s="55">
        <f t="shared" si="0"/>
        <v>74340</v>
      </c>
    </row>
    <row r="70" ht="31.5" spans="1:5">
      <c r="A70" s="51">
        <v>45755</v>
      </c>
      <c r="B70" s="52" t="s">
        <v>70</v>
      </c>
      <c r="C70" s="58">
        <v>3</v>
      </c>
      <c r="D70" s="54">
        <v>5310</v>
      </c>
      <c r="E70" s="55">
        <f t="shared" si="0"/>
        <v>15930</v>
      </c>
    </row>
    <row r="71" ht="31.5" spans="1:5">
      <c r="A71" s="51">
        <v>45755</v>
      </c>
      <c r="B71" s="58" t="s">
        <v>71</v>
      </c>
      <c r="C71" s="58">
        <v>3</v>
      </c>
      <c r="D71" s="54">
        <v>566.4</v>
      </c>
      <c r="E71" s="55">
        <f t="shared" si="0"/>
        <v>1699.2</v>
      </c>
    </row>
    <row r="72" ht="31.5" spans="1:5">
      <c r="A72" s="51">
        <v>45755</v>
      </c>
      <c r="B72" s="58" t="s">
        <v>72</v>
      </c>
      <c r="C72" s="58">
        <v>2</v>
      </c>
      <c r="D72" s="54">
        <v>51.92</v>
      </c>
      <c r="E72" s="55">
        <f t="shared" ref="E72:E85" si="1">+D72*C72</f>
        <v>103.84</v>
      </c>
    </row>
    <row r="73" ht="31.5" spans="1:5">
      <c r="A73" s="51">
        <v>45755</v>
      </c>
      <c r="B73" s="58" t="s">
        <v>73</v>
      </c>
      <c r="C73" s="58">
        <v>9</v>
      </c>
      <c r="D73" s="54">
        <v>94.4</v>
      </c>
      <c r="E73" s="55">
        <f t="shared" si="1"/>
        <v>849.6</v>
      </c>
    </row>
    <row r="74" ht="31.5" spans="1:5">
      <c r="A74" s="51">
        <v>45755</v>
      </c>
      <c r="B74" s="59" t="s">
        <v>74</v>
      </c>
      <c r="C74" s="58">
        <v>9</v>
      </c>
      <c r="D74" s="54">
        <v>94.4</v>
      </c>
      <c r="E74" s="55">
        <f t="shared" si="1"/>
        <v>849.6</v>
      </c>
    </row>
    <row r="75" ht="31.5" spans="1:5">
      <c r="A75" s="51">
        <v>45755</v>
      </c>
      <c r="B75" s="59" t="s">
        <v>75</v>
      </c>
      <c r="C75" s="59">
        <v>4</v>
      </c>
      <c r="D75" s="54">
        <v>383.5</v>
      </c>
      <c r="E75" s="55">
        <f t="shared" si="1"/>
        <v>1534</v>
      </c>
    </row>
    <row r="76" ht="31.5" spans="1:5">
      <c r="A76" s="51">
        <v>45755</v>
      </c>
      <c r="B76" s="59" t="s">
        <v>76</v>
      </c>
      <c r="C76" s="59">
        <v>23</v>
      </c>
      <c r="D76" s="60">
        <v>619.5</v>
      </c>
      <c r="E76" s="55">
        <f t="shared" si="1"/>
        <v>14248.5</v>
      </c>
    </row>
    <row r="77" ht="31.5" spans="1:5">
      <c r="A77" s="61">
        <v>45763</v>
      </c>
      <c r="B77" s="62" t="s">
        <v>77</v>
      </c>
      <c r="C77" s="63">
        <v>2</v>
      </c>
      <c r="D77" s="64">
        <f>84.75+15.25</f>
        <v>100</v>
      </c>
      <c r="E77" s="64">
        <f t="shared" si="1"/>
        <v>200</v>
      </c>
    </row>
    <row r="78" ht="31.5" spans="1:5">
      <c r="A78" s="61">
        <v>45763</v>
      </c>
      <c r="B78" s="62" t="s">
        <v>78</v>
      </c>
      <c r="C78" s="63">
        <v>4</v>
      </c>
      <c r="D78" s="64">
        <f>76.27+13.73</f>
        <v>90</v>
      </c>
      <c r="E78" s="64">
        <f t="shared" si="1"/>
        <v>360</v>
      </c>
    </row>
    <row r="79" ht="31.5" spans="1:5">
      <c r="A79" s="61">
        <v>45763</v>
      </c>
      <c r="B79" s="62" t="s">
        <v>79</v>
      </c>
      <c r="C79" s="63">
        <v>5</v>
      </c>
      <c r="D79" s="64">
        <f>80.51+14.49</f>
        <v>95</v>
      </c>
      <c r="E79" s="64">
        <f t="shared" si="1"/>
        <v>475</v>
      </c>
    </row>
    <row r="80" ht="31.5" spans="1:5">
      <c r="A80" s="61">
        <v>45763</v>
      </c>
      <c r="B80" s="62" t="s">
        <v>80</v>
      </c>
      <c r="C80" s="63">
        <v>2</v>
      </c>
      <c r="D80" s="64">
        <f>402.54+72.46</f>
        <v>475</v>
      </c>
      <c r="E80" s="64">
        <f t="shared" si="1"/>
        <v>950</v>
      </c>
    </row>
    <row r="81" ht="31.5" spans="1:5">
      <c r="A81" s="61">
        <v>45763</v>
      </c>
      <c r="B81" s="62" t="s">
        <v>81</v>
      </c>
      <c r="C81" s="63">
        <v>2</v>
      </c>
      <c r="D81" s="64">
        <f>84.75+15.25</f>
        <v>100</v>
      </c>
      <c r="E81" s="64">
        <f t="shared" si="1"/>
        <v>200</v>
      </c>
    </row>
    <row r="82" ht="31.5" spans="1:5">
      <c r="A82" s="61">
        <v>45763</v>
      </c>
      <c r="B82" s="62" t="s">
        <v>82</v>
      </c>
      <c r="C82" s="63">
        <v>4</v>
      </c>
      <c r="D82" s="64">
        <f>76.27+13.73</f>
        <v>90</v>
      </c>
      <c r="E82" s="64">
        <f t="shared" si="1"/>
        <v>360</v>
      </c>
    </row>
    <row r="83" ht="31.5" spans="1:5">
      <c r="A83" s="61">
        <v>45763</v>
      </c>
      <c r="B83" s="62" t="s">
        <v>79</v>
      </c>
      <c r="C83" s="63">
        <v>5</v>
      </c>
      <c r="D83" s="64">
        <f>80.51+14.49</f>
        <v>95</v>
      </c>
      <c r="E83" s="64">
        <f t="shared" si="1"/>
        <v>475</v>
      </c>
    </row>
    <row r="84" ht="31.5" spans="1:5">
      <c r="A84" s="61">
        <v>45777</v>
      </c>
      <c r="B84" s="62" t="s">
        <v>83</v>
      </c>
      <c r="C84" s="63">
        <v>2</v>
      </c>
      <c r="D84" s="64">
        <f>+[1]MOUSE!I5</f>
        <v>0</v>
      </c>
      <c r="E84" s="64">
        <f t="shared" si="1"/>
        <v>0</v>
      </c>
    </row>
    <row r="85" ht="31.5" spans="1:5">
      <c r="A85" s="61">
        <v>45777</v>
      </c>
      <c r="B85" s="59" t="s">
        <v>84</v>
      </c>
      <c r="C85" s="59">
        <v>2</v>
      </c>
      <c r="D85" s="64">
        <f>+'[1]TECLADO DE COMPUTADORA'!I4</f>
        <v>475</v>
      </c>
      <c r="E85" s="64">
        <f t="shared" si="1"/>
        <v>950</v>
      </c>
    </row>
    <row r="86" ht="31.5" spans="1:5">
      <c r="A86" s="65"/>
      <c r="B86" s="65"/>
      <c r="C86" s="65"/>
      <c r="D86" s="65"/>
      <c r="E86" s="65"/>
    </row>
    <row r="87" ht="31.5" spans="1:5">
      <c r="A87" s="65"/>
      <c r="B87" s="65"/>
      <c r="C87" s="65"/>
      <c r="D87" s="65"/>
      <c r="E87" s="65"/>
    </row>
    <row r="88" ht="31.5" spans="1:5">
      <c r="A88" s="65"/>
      <c r="B88" s="65"/>
      <c r="C88" s="65"/>
      <c r="D88" s="65"/>
      <c r="E88" s="65"/>
    </row>
    <row r="89" ht="36.75" spans="1:5">
      <c r="A89" s="66" t="s">
        <v>85</v>
      </c>
      <c r="B89" s="66"/>
      <c r="C89" s="67"/>
      <c r="D89" s="68"/>
      <c r="E89" s="69"/>
    </row>
    <row r="90" ht="31.5" spans="1:5">
      <c r="A90" s="44"/>
      <c r="B90" s="44"/>
      <c r="C90" s="44"/>
      <c r="D90" s="44"/>
      <c r="E90" s="45"/>
    </row>
    <row r="91" ht="31.5" spans="1:5">
      <c r="A91" s="46" t="s">
        <v>2</v>
      </c>
      <c r="B91" s="47" t="s">
        <v>3</v>
      </c>
      <c r="C91" s="48" t="s">
        <v>4</v>
      </c>
      <c r="D91" s="49" t="s">
        <v>5</v>
      </c>
      <c r="E91" s="50" t="s">
        <v>6</v>
      </c>
    </row>
    <row r="92" ht="56.25" customHeight="1" spans="1:5">
      <c r="A92" s="51">
        <v>45792</v>
      </c>
      <c r="B92" s="52" t="s">
        <v>86</v>
      </c>
      <c r="C92" s="53">
        <v>3</v>
      </c>
      <c r="D92" s="54">
        <v>118</v>
      </c>
      <c r="E92" s="55">
        <f>+C92*D92</f>
        <v>354</v>
      </c>
    </row>
    <row r="93" ht="31.5" spans="1:5">
      <c r="A93" s="51">
        <v>45804</v>
      </c>
      <c r="B93" s="52" t="s">
        <v>87</v>
      </c>
      <c r="C93" s="53">
        <v>100</v>
      </c>
      <c r="D93" s="54">
        <v>15</v>
      </c>
      <c r="E93" s="55">
        <f t="shared" ref="E93:E96" si="2">+C93*D93</f>
        <v>1500</v>
      </c>
    </row>
    <row r="94" ht="31.5" spans="1:5">
      <c r="A94" s="51">
        <v>45804</v>
      </c>
      <c r="B94" s="52" t="s">
        <v>88</v>
      </c>
      <c r="C94" s="53">
        <v>1</v>
      </c>
      <c r="D94" s="54">
        <v>145</v>
      </c>
      <c r="E94" s="55">
        <f t="shared" si="2"/>
        <v>145</v>
      </c>
    </row>
    <row r="95" ht="31.5" spans="1:5">
      <c r="A95" s="51">
        <v>45804</v>
      </c>
      <c r="B95" s="52" t="s">
        <v>89</v>
      </c>
      <c r="C95" s="53">
        <v>1</v>
      </c>
      <c r="D95" s="54">
        <v>195</v>
      </c>
      <c r="E95" s="55">
        <f t="shared" si="2"/>
        <v>195</v>
      </c>
    </row>
    <row r="96" ht="31.5" spans="1:5">
      <c r="A96" s="51">
        <v>45804</v>
      </c>
      <c r="B96" s="52" t="s">
        <v>90</v>
      </c>
      <c r="C96" s="53">
        <v>4</v>
      </c>
      <c r="D96" s="54">
        <v>165</v>
      </c>
      <c r="E96" s="55">
        <f t="shared" si="2"/>
        <v>660</v>
      </c>
    </row>
    <row r="97" ht="31.5" spans="1:5">
      <c r="A97" s="51"/>
      <c r="B97" s="52"/>
      <c r="C97" s="53"/>
      <c r="D97" s="54"/>
      <c r="E97" s="55"/>
    </row>
    <row r="98" ht="31.5" spans="1:5">
      <c r="A98" s="65"/>
      <c r="B98" s="65"/>
      <c r="C98" s="65"/>
      <c r="D98" s="65"/>
      <c r="E98" s="65"/>
    </row>
    <row r="99" ht="31.5" spans="1:5">
      <c r="A99" s="65"/>
      <c r="B99" s="65"/>
      <c r="C99" s="65"/>
      <c r="D99" s="65"/>
      <c r="E99" s="65"/>
    </row>
    <row r="100" ht="36.75" spans="1:5">
      <c r="A100" s="66" t="s">
        <v>91</v>
      </c>
      <c r="B100" s="66"/>
      <c r="C100" s="67"/>
      <c r="D100" s="68"/>
      <c r="E100" s="69"/>
    </row>
    <row r="101" ht="31.5" spans="1:5">
      <c r="A101" s="44"/>
      <c r="B101" s="44"/>
      <c r="C101" s="44"/>
      <c r="D101" s="44"/>
      <c r="E101" s="45"/>
    </row>
    <row r="102" ht="31.5" spans="1:5">
      <c r="A102" s="46" t="s">
        <v>2</v>
      </c>
      <c r="B102" s="47" t="s">
        <v>3</v>
      </c>
      <c r="C102" s="48" t="s">
        <v>4</v>
      </c>
      <c r="D102" s="49" t="s">
        <v>5</v>
      </c>
      <c r="E102" s="50" t="s">
        <v>6</v>
      </c>
    </row>
    <row r="103" ht="31.5" spans="1:5">
      <c r="A103" s="51">
        <v>45818</v>
      </c>
      <c r="B103" s="52" t="s">
        <v>7</v>
      </c>
      <c r="C103" s="53">
        <v>9</v>
      </c>
      <c r="D103" s="54">
        <v>118</v>
      </c>
      <c r="E103" s="55">
        <f>+C103*D103</f>
        <v>1062</v>
      </c>
    </row>
    <row r="104" ht="31.5" spans="1:5">
      <c r="A104" s="51">
        <v>45818</v>
      </c>
      <c r="B104" s="52" t="s">
        <v>92</v>
      </c>
      <c r="C104" s="53">
        <v>6</v>
      </c>
      <c r="D104" s="54">
        <v>118</v>
      </c>
      <c r="E104" s="55">
        <f t="shared" ref="E104:E116" si="3">+C104*D104</f>
        <v>708</v>
      </c>
    </row>
    <row r="105" ht="31.5" spans="1:5">
      <c r="A105" s="51">
        <v>45818</v>
      </c>
      <c r="B105" s="52" t="s">
        <v>93</v>
      </c>
      <c r="C105" s="53">
        <v>10</v>
      </c>
      <c r="D105" s="54">
        <v>354</v>
      </c>
      <c r="E105" s="55">
        <f t="shared" si="3"/>
        <v>3540</v>
      </c>
    </row>
    <row r="106" ht="31.5" spans="1:5">
      <c r="A106" s="51">
        <v>45818</v>
      </c>
      <c r="B106" s="52" t="s">
        <v>94</v>
      </c>
      <c r="C106" s="53">
        <v>24</v>
      </c>
      <c r="D106" s="54">
        <v>12.3333333333333</v>
      </c>
      <c r="E106" s="55">
        <f t="shared" si="3"/>
        <v>296</v>
      </c>
    </row>
    <row r="107" ht="31.5" spans="1:5">
      <c r="A107" s="51">
        <v>45818</v>
      </c>
      <c r="B107" s="52" t="s">
        <v>95</v>
      </c>
      <c r="C107" s="53">
        <v>10</v>
      </c>
      <c r="D107" s="54">
        <f>150+27</f>
        <v>177</v>
      </c>
      <c r="E107" s="55">
        <f t="shared" si="3"/>
        <v>1770</v>
      </c>
    </row>
    <row r="108" ht="31.5" spans="1:5">
      <c r="A108" s="51">
        <v>45818</v>
      </c>
      <c r="B108" s="52" t="s">
        <v>96</v>
      </c>
      <c r="C108" s="53">
        <v>4</v>
      </c>
      <c r="D108" s="54">
        <f>150+27</f>
        <v>177</v>
      </c>
      <c r="E108" s="55">
        <f t="shared" si="3"/>
        <v>708</v>
      </c>
    </row>
    <row r="109" ht="31.5" spans="1:5">
      <c r="A109" s="51">
        <v>45818</v>
      </c>
      <c r="B109" s="52" t="s">
        <v>97</v>
      </c>
      <c r="C109" s="53">
        <v>200</v>
      </c>
      <c r="D109" s="54">
        <f>1+0.18</f>
        <v>1.18</v>
      </c>
      <c r="E109" s="55">
        <f t="shared" si="3"/>
        <v>236</v>
      </c>
    </row>
    <row r="110" ht="31.5" spans="1:5">
      <c r="A110" s="51">
        <v>45820</v>
      </c>
      <c r="B110" s="52" t="s">
        <v>98</v>
      </c>
      <c r="C110" s="53">
        <v>4</v>
      </c>
      <c r="D110" s="54">
        <v>65</v>
      </c>
      <c r="E110" s="55">
        <f t="shared" si="3"/>
        <v>260</v>
      </c>
    </row>
    <row r="111" ht="31.5" spans="1:5">
      <c r="A111" s="51">
        <v>45820</v>
      </c>
      <c r="B111" s="52" t="s">
        <v>99</v>
      </c>
      <c r="C111" s="53">
        <v>12</v>
      </c>
      <c r="D111" s="54">
        <f>46.61+8.39</f>
        <v>55</v>
      </c>
      <c r="E111" s="55">
        <f t="shared" si="3"/>
        <v>660</v>
      </c>
    </row>
    <row r="112" ht="31.5" spans="1:5">
      <c r="A112" s="61">
        <v>45820</v>
      </c>
      <c r="B112" s="59" t="s">
        <v>100</v>
      </c>
      <c r="C112" s="59">
        <v>12</v>
      </c>
      <c r="D112" s="70">
        <v>55</v>
      </c>
      <c r="E112" s="55">
        <f t="shared" si="3"/>
        <v>660</v>
      </c>
    </row>
    <row r="113" ht="31.5" spans="1:5">
      <c r="A113" s="61">
        <v>45820</v>
      </c>
      <c r="B113" s="59" t="s">
        <v>94</v>
      </c>
      <c r="C113" s="59">
        <v>36</v>
      </c>
      <c r="D113" s="70">
        <v>15</v>
      </c>
      <c r="E113" s="55">
        <f t="shared" si="3"/>
        <v>540</v>
      </c>
    </row>
    <row r="114" ht="31.5" spans="1:5">
      <c r="A114" s="61">
        <v>45833</v>
      </c>
      <c r="B114" s="59" t="s">
        <v>101</v>
      </c>
      <c r="C114" s="59">
        <v>1</v>
      </c>
      <c r="D114" s="70">
        <v>110</v>
      </c>
      <c r="E114" s="55">
        <f t="shared" si="3"/>
        <v>110</v>
      </c>
    </row>
    <row r="115" ht="31.5" spans="1:5">
      <c r="A115" s="61">
        <v>45833</v>
      </c>
      <c r="B115" s="59" t="s">
        <v>102</v>
      </c>
      <c r="C115" s="59">
        <v>7</v>
      </c>
      <c r="D115" s="70">
        <v>50</v>
      </c>
      <c r="E115" s="55">
        <f t="shared" si="3"/>
        <v>350</v>
      </c>
    </row>
    <row r="116" ht="31.5" spans="1:5">
      <c r="A116" s="61">
        <v>45833</v>
      </c>
      <c r="B116" s="59" t="s">
        <v>103</v>
      </c>
      <c r="C116" s="59">
        <v>2</v>
      </c>
      <c r="D116" s="70">
        <v>450</v>
      </c>
      <c r="E116" s="55">
        <f t="shared" si="3"/>
        <v>900</v>
      </c>
    </row>
    <row r="117" ht="21" spans="1:5">
      <c r="A117" s="71"/>
      <c r="B117" s="9"/>
      <c r="C117" s="9"/>
      <c r="D117" s="9"/>
      <c r="E117" s="72"/>
    </row>
    <row r="118" ht="21" spans="1:5">
      <c r="A118" s="71"/>
      <c r="B118" s="9"/>
      <c r="C118" s="9"/>
      <c r="D118" s="9"/>
      <c r="E118" s="72"/>
    </row>
  </sheetData>
  <pageMargins left="0.7" right="0.7" top="0.75" bottom="0.75" header="0.3" footer="0.3"/>
  <pageSetup paperSize="1" scale="18" orientation="portrait" horizontalDpi="3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313"/>
  <sheetViews>
    <sheetView topLeftCell="B1" workbookViewId="0">
      <selection activeCell="D310" sqref="D310"/>
    </sheetView>
  </sheetViews>
  <sheetFormatPr defaultColWidth="11" defaultRowHeight="15" outlineLevelCol="6"/>
  <cols>
    <col min="1" max="1" width="50.2857142857143" customWidth="1"/>
    <col min="2" max="2" width="33.7142857142857" customWidth="1"/>
    <col min="3" max="3" width="31.5714285714286" customWidth="1"/>
    <col min="4" max="4" width="29.8571428571429" customWidth="1"/>
    <col min="5" max="5" width="27.5714285714286" customWidth="1"/>
    <col min="6" max="6" width="37.7142857142857" customWidth="1"/>
    <col min="7" max="7" width="33.4285714285714" customWidth="1"/>
  </cols>
  <sheetData>
    <row r="2" ht="24.75" spans="1:7">
      <c r="A2" s="1"/>
      <c r="B2" s="1"/>
      <c r="C2" s="2" t="s">
        <v>104</v>
      </c>
      <c r="D2" s="1"/>
      <c r="E2" s="1"/>
      <c r="F2" s="1"/>
      <c r="G2" s="1"/>
    </row>
    <row r="3" ht="56.25" customHeight="1" spans="1:7">
      <c r="A3" s="3"/>
      <c r="B3" s="3"/>
      <c r="C3" s="3"/>
      <c r="D3" s="3"/>
      <c r="E3" s="3"/>
      <c r="F3" s="3"/>
      <c r="G3" s="3"/>
    </row>
    <row r="4" ht="21" spans="1:7">
      <c r="A4" s="3" t="s">
        <v>105</v>
      </c>
      <c r="B4" s="4" t="s">
        <v>106</v>
      </c>
      <c r="C4" s="4" t="s">
        <v>107</v>
      </c>
      <c r="D4" s="4" t="s">
        <v>108</v>
      </c>
      <c r="E4" s="5" t="s">
        <v>109</v>
      </c>
      <c r="F4" s="4" t="s">
        <v>110</v>
      </c>
      <c r="G4" s="4" t="s">
        <v>111</v>
      </c>
    </row>
    <row r="5" ht="21" spans="1:7">
      <c r="A5" s="6"/>
      <c r="B5" s="6"/>
      <c r="C5" s="6"/>
      <c r="D5" s="6"/>
      <c r="E5" s="6"/>
      <c r="F5" s="6"/>
      <c r="G5" s="6"/>
    </row>
    <row r="6" ht="21" spans="1:7">
      <c r="A6" s="7" t="s">
        <v>112</v>
      </c>
      <c r="B6" s="8" t="s">
        <v>113</v>
      </c>
      <c r="C6" s="8" t="s">
        <v>114</v>
      </c>
      <c r="D6" s="8" t="s">
        <v>115</v>
      </c>
      <c r="E6" s="8" t="s">
        <v>116</v>
      </c>
      <c r="F6" s="8" t="s">
        <v>117</v>
      </c>
      <c r="G6" s="8" t="s">
        <v>116</v>
      </c>
    </row>
    <row r="7" ht="21" spans="1:7">
      <c r="A7" s="9" t="s">
        <v>118</v>
      </c>
      <c r="B7" s="9">
        <f>+'[1]RESMA DE PAPEL 8.5 X 11'!D33</f>
        <v>85</v>
      </c>
      <c r="C7" s="9">
        <f>+'[1]RESMA DE PAPEL 8.5 X 11'!E33</f>
        <v>300</v>
      </c>
      <c r="D7" s="9">
        <f>+'[1]RESMA DE PAPEL 8.5 X 11'!F33</f>
        <v>81</v>
      </c>
      <c r="E7" s="10">
        <f>+Tabla23[[#This Row],[Columna5]]+Tabla23[[#This Row],[Columna2]]-Tabla23[[#This Row],[Columna4]]</f>
        <v>304</v>
      </c>
      <c r="F7" s="11">
        <f>+'[1]RESMA DE PAPEL 8.5 X 11'!H31</f>
        <v>247.8</v>
      </c>
      <c r="G7" s="11">
        <f>+Tabla23[[#This Row],[Columna3]]*Tabla23[[#This Row],[Columna32]]</f>
        <v>75331.2</v>
      </c>
    </row>
    <row r="8" ht="21" spans="1:7">
      <c r="A8" s="9" t="s">
        <v>94</v>
      </c>
      <c r="B8" s="9">
        <f>+'[1]LAPICERO '!D55</f>
        <v>7</v>
      </c>
      <c r="C8" s="9">
        <f>+'[1]LAPICERO '!E55</f>
        <v>108</v>
      </c>
      <c r="D8" s="9">
        <f>+'[1]LAPICERO '!F55</f>
        <v>63</v>
      </c>
      <c r="E8" s="10">
        <f>+Tabla23[[#This Row],[Columna5]]+Tabla23[[#This Row],[Columna2]]-Tabla23[[#This Row],[Columna4]]</f>
        <v>52</v>
      </c>
      <c r="F8" s="12">
        <f>+'[1]LAPICERO '!H53</f>
        <v>12.29</v>
      </c>
      <c r="G8" s="11">
        <f>+Tabla23[[#This Row],[Columna3]]*Tabla23[[#This Row],[Columna32]]</f>
        <v>639.08</v>
      </c>
    </row>
    <row r="9" ht="21" spans="1:7">
      <c r="A9" s="9" t="s">
        <v>119</v>
      </c>
      <c r="B9" s="9">
        <f>+'[1]LAPICERO '!D19</f>
        <v>5</v>
      </c>
      <c r="C9" s="9">
        <f>+'[1]LAPICERO '!E19</f>
        <v>120</v>
      </c>
      <c r="D9" s="9">
        <v>2</v>
      </c>
      <c r="E9" s="10">
        <f>+Tabla23[[#This Row],[Columna5]]+Tabla23[[#This Row],[Columna2]]-Tabla23[[#This Row],[Columna4]]</f>
        <v>123</v>
      </c>
      <c r="F9" s="12">
        <f>+'[1]LAPICERO '!H17</f>
        <v>12.29</v>
      </c>
      <c r="G9" s="11">
        <f>+Tabla23[[#This Row],[Columna3]]*Tabla23[[#This Row],[Columna32]]</f>
        <v>1511.67</v>
      </c>
    </row>
    <row r="10" ht="21" spans="1:7">
      <c r="A10" s="13" t="s">
        <v>120</v>
      </c>
      <c r="B10" s="13"/>
      <c r="C10" s="13">
        <v>72</v>
      </c>
      <c r="D10" s="13">
        <v>5</v>
      </c>
      <c r="E10" s="10">
        <f>+Tabla23[[#This Row],[Columna5]]+Tabla23[[#This Row],[Columna2]]-Tabla23[[#This Row],[Columna4]]</f>
        <v>67</v>
      </c>
      <c r="F10" s="12">
        <v>12.29</v>
      </c>
      <c r="G10" s="11">
        <f>+Tabla23[[#This Row],[Columna3]]*Tabla23[[#This Row],[Columna32]]</f>
        <v>823.43</v>
      </c>
    </row>
    <row r="11" ht="21" spans="1:7">
      <c r="A11" s="9" t="s">
        <v>121</v>
      </c>
      <c r="B11" s="9">
        <f>+'[1]LAPICERO '!E60</f>
        <v>5</v>
      </c>
      <c r="C11" s="9"/>
      <c r="D11" s="9"/>
      <c r="E11" s="10">
        <f>+Tabla23[[#This Row],[Columna5]]+Tabla23[[#This Row],[Columna2]]-Tabla23[[#This Row],[Columna4]]</f>
        <v>5</v>
      </c>
      <c r="F11" s="12">
        <v>20</v>
      </c>
      <c r="G11" s="11">
        <f>+Tabla23[[#This Row],[Columna3]]*Tabla23[[#This Row],[Columna32]]</f>
        <v>100</v>
      </c>
    </row>
    <row r="12" ht="21" spans="1:7">
      <c r="A12" s="9" t="s">
        <v>122</v>
      </c>
      <c r="B12" s="9"/>
      <c r="C12" s="9">
        <f>+[1]POSTIT!F7</f>
        <v>30</v>
      </c>
      <c r="D12" s="9">
        <f>+[1]POSTIT!G7</f>
        <v>7</v>
      </c>
      <c r="E12" s="10">
        <f>+Tabla23[[#This Row],[Columna5]]+Tabla23[[#This Row],[Columna2]]-Tabla23[[#This Row],[Columna4]]</f>
        <v>23</v>
      </c>
      <c r="F12" s="13">
        <v>35.4</v>
      </c>
      <c r="G12" s="11">
        <f>+Tabla23[[#This Row],[Columna3]]*Tabla23[[#This Row],[Columna32]]</f>
        <v>814.2</v>
      </c>
    </row>
    <row r="13" ht="21" spans="1:7">
      <c r="A13" s="13" t="s">
        <v>123</v>
      </c>
      <c r="B13" s="13"/>
      <c r="C13" s="13">
        <f>+'[1]POSTIN DIVISORES'!F6</f>
        <v>4</v>
      </c>
      <c r="D13" s="13">
        <v>3</v>
      </c>
      <c r="E13" s="10">
        <f>+Tabla23[[#This Row],[Columna5]]+Tabla23[[#This Row],[Columna2]]-Tabla23[[#This Row],[Columna4]]</f>
        <v>1</v>
      </c>
      <c r="F13" s="13">
        <v>90</v>
      </c>
      <c r="G13" s="11">
        <f>+Tabla23[[#This Row],[Columna3]]*Tabla23[[#This Row],[Columna32]]</f>
        <v>90</v>
      </c>
    </row>
    <row r="14" ht="21" spans="1:7">
      <c r="A14" s="9" t="s">
        <v>124</v>
      </c>
      <c r="B14" s="9">
        <f>+'[1]CINTA BLANCA'!E12</f>
        <v>9</v>
      </c>
      <c r="C14" s="9">
        <v>72</v>
      </c>
      <c r="D14" s="9">
        <v>20</v>
      </c>
      <c r="E14" s="10">
        <f>+Tabla23[[#This Row],[Columna5]]+Tabla23[[#This Row],[Columna2]]-Tabla23[[#This Row],[Columna4]]</f>
        <v>61</v>
      </c>
      <c r="F14" s="13">
        <f>+'[1]CINTA BLANCA'!I7</f>
        <v>40</v>
      </c>
      <c r="G14" s="11">
        <f>+Tabla23[[#This Row],[Columna3]]*Tabla23[[#This Row],[Columna32]]</f>
        <v>2440</v>
      </c>
    </row>
    <row r="15" ht="21" spans="1:7">
      <c r="A15" s="9" t="s">
        <v>48</v>
      </c>
      <c r="B15" s="9"/>
      <c r="C15" s="9">
        <f>+'[1]CINTA DOBLE CARA'!F4</f>
        <v>1</v>
      </c>
      <c r="D15" s="9"/>
      <c r="E15" s="10">
        <f>+Tabla23[[#This Row],[Columna5]]+Tabla23[[#This Row],[Columna2]]-Tabla23[[#This Row],[Columna4]]</f>
        <v>1</v>
      </c>
      <c r="F15" s="13">
        <v>259.6</v>
      </c>
      <c r="G15" s="11">
        <f>+Tabla23[[#This Row],[Columna3]]*Tabla23[[#This Row],[Columna32]]</f>
        <v>259.6</v>
      </c>
    </row>
    <row r="16" ht="21" spans="1:7">
      <c r="A16" s="9" t="s">
        <v>101</v>
      </c>
      <c r="B16" s="9">
        <f>+'[1]CINTA TRANSPARENTE'!E7</f>
        <v>1</v>
      </c>
      <c r="C16" s="9">
        <v>1</v>
      </c>
      <c r="D16" s="9">
        <v>1</v>
      </c>
      <c r="E16" s="10">
        <f>+Tabla23[[#This Row],[Columna5]]+Tabla23[[#This Row],[Columna2]]-Tabla23[[#This Row],[Columna4]]</f>
        <v>1</v>
      </c>
      <c r="F16" s="13">
        <f>+'[1]CINTA TRANSPARENTE'!I4</f>
        <v>112.1</v>
      </c>
      <c r="G16" s="11">
        <f>+Tabla23[[#This Row],[Columna3]]*Tabla23[[#This Row],[Columna32]]</f>
        <v>112.1</v>
      </c>
    </row>
    <row r="17" ht="21" spans="1:7">
      <c r="A17" s="9" t="s">
        <v>125</v>
      </c>
      <c r="B17" s="9"/>
      <c r="C17" s="9">
        <f>+[1]GRAPADORA!F8</f>
        <v>6</v>
      </c>
      <c r="D17" s="9">
        <v>6</v>
      </c>
      <c r="E17" s="14">
        <f>+Tabla23[[#This Row],[Columna5]]+Tabla23[[#This Row],[Columna2]]-Tabla23[[#This Row],[Columna4]]</f>
        <v>0</v>
      </c>
      <c r="F17" s="13">
        <v>802.4</v>
      </c>
      <c r="G17" s="11">
        <f>+Tabla23[[#This Row],[Columna3]]*Tabla23[[#This Row],[Columna32]]</f>
        <v>0</v>
      </c>
    </row>
    <row r="18" ht="21" spans="1:7">
      <c r="A18" s="9" t="s">
        <v>41</v>
      </c>
      <c r="B18" s="9"/>
      <c r="C18" s="9">
        <v>6</v>
      </c>
      <c r="D18" s="9">
        <v>2</v>
      </c>
      <c r="E18" s="10">
        <f>+Tabla23[[#This Row],[Columna5]]+Tabla23[[#This Row],[Columna2]]-Tabla23[[#This Row],[Columna4]]</f>
        <v>4</v>
      </c>
      <c r="F18" s="13">
        <f>+'[1]SACA GRAPAS'!I3</f>
        <v>49.56</v>
      </c>
      <c r="G18" s="11">
        <f>+Tabla23[[#This Row],[Columna3]]*Tabla23[[#This Row],[Columna32]]</f>
        <v>198.24</v>
      </c>
    </row>
    <row r="19" ht="21" spans="1:7">
      <c r="A19" s="13" t="s">
        <v>126</v>
      </c>
      <c r="B19" s="13"/>
      <c r="C19" s="13">
        <f>+[1]GRAPAS!F12</f>
        <v>30</v>
      </c>
      <c r="D19" s="13">
        <v>12</v>
      </c>
      <c r="E19" s="10">
        <f>+Tabla23[[#This Row],[Columna5]]+Tabla23[[#This Row],[Columna2]]-Tabla23[[#This Row],[Columna4]]</f>
        <v>18</v>
      </c>
      <c r="F19" s="13">
        <v>107.38</v>
      </c>
      <c r="G19" s="11">
        <f>+Tabla23[[#This Row],[Columna3]]*Tabla23[[#This Row],[Columna32]]</f>
        <v>1932.84</v>
      </c>
    </row>
    <row r="20" ht="21" spans="1:7">
      <c r="A20" s="13" t="s">
        <v>127</v>
      </c>
      <c r="B20" s="13">
        <v>62</v>
      </c>
      <c r="C20" s="13"/>
      <c r="D20" s="13"/>
      <c r="E20" s="10">
        <f>+Tabla23[[#This Row],[Columna5]]+Tabla23[[#This Row],[Columna2]]-Tabla23[[#This Row],[Columna4]]</f>
        <v>62</v>
      </c>
      <c r="F20" s="13">
        <f>+'[1]PAPEL CARBON'!I2</f>
        <v>5</v>
      </c>
      <c r="G20" s="11">
        <f>+Tabla23[[#This Row],[Columna3]]*Tabla23[[#This Row],[Columna32]]</f>
        <v>310</v>
      </c>
    </row>
    <row r="21" ht="21" spans="1:7">
      <c r="A21" s="13" t="s">
        <v>128</v>
      </c>
      <c r="B21" s="13">
        <v>1</v>
      </c>
      <c r="C21" s="13">
        <f>+'[1]LIQUID PAPER'!F10</f>
        <v>48</v>
      </c>
      <c r="D21" s="13">
        <v>6</v>
      </c>
      <c r="E21" s="10">
        <f>+Tabla23[[#This Row],[Columna5]]+Tabla23[[#This Row],[Columna2]]-Tabla23[[#This Row],[Columna4]]</f>
        <v>43</v>
      </c>
      <c r="F21" s="13">
        <f>+'[1]LIQUID PAPER'!I8</f>
        <v>80.63</v>
      </c>
      <c r="G21" s="11">
        <f>+Tabla23[[#This Row],[Columna3]]*Tabla23[[#This Row],[Columna32]]</f>
        <v>3467.09</v>
      </c>
    </row>
    <row r="22" ht="21" spans="1:7">
      <c r="A22" s="13" t="s">
        <v>129</v>
      </c>
      <c r="B22" s="15"/>
      <c r="C22" s="13">
        <v>2</v>
      </c>
      <c r="D22" s="13">
        <v>1</v>
      </c>
      <c r="E22" s="10">
        <f>+Tabla23[[#This Row],[Columna5]]+Tabla23[[#This Row],[Columna2]]-Tabla23[[#This Row],[Columna4]]</f>
        <v>1</v>
      </c>
      <c r="F22" s="13">
        <f>+'[1]MEMORIA USB'!H3</f>
        <v>849.6</v>
      </c>
      <c r="G22" s="11">
        <f>+Tabla23[[#This Row],[Columna3]]*Tabla23[[#This Row],[Columna32]]</f>
        <v>849.6</v>
      </c>
    </row>
    <row r="23" ht="21" spans="1:7">
      <c r="A23" s="13" t="s">
        <v>130</v>
      </c>
      <c r="B23" s="15"/>
      <c r="C23" s="13">
        <f>+[1]TIJERA!F6</f>
        <v>2</v>
      </c>
      <c r="D23" s="13">
        <v>2</v>
      </c>
      <c r="E23" s="14">
        <f>+Tabla23[[#This Row],[Columna5]]+Tabla23[[#This Row],[Columna2]]-Tabla23[[#This Row],[Columna4]]</f>
        <v>0</v>
      </c>
      <c r="F23" s="13">
        <v>188.8</v>
      </c>
      <c r="G23" s="11">
        <f>+Tabla23[[#This Row],[Columna3]]*Tabla23[[#This Row],[Columna32]]</f>
        <v>0</v>
      </c>
    </row>
    <row r="24" ht="21" spans="1:7">
      <c r="A24" s="13" t="s">
        <v>131</v>
      </c>
      <c r="B24" s="13">
        <f>+'[1]CLIP GRANDE'!E8</f>
        <v>2</v>
      </c>
      <c r="C24" s="13">
        <v>15</v>
      </c>
      <c r="D24" s="13">
        <v>2</v>
      </c>
      <c r="E24" s="10">
        <f>+Tabla23[[#This Row],[Columna5]]+Tabla23[[#This Row],[Columna2]]-Tabla23[[#This Row],[Columna4]]</f>
        <v>15</v>
      </c>
      <c r="F24" s="13">
        <f>+'[1]CLIP GRANDE'!I5</f>
        <v>94.4</v>
      </c>
      <c r="G24" s="11">
        <f>+Tabla23[[#This Row],[Columna3]]*Tabla23[[#This Row],[Columna32]]</f>
        <v>1416</v>
      </c>
    </row>
    <row r="25" ht="21" spans="1:7">
      <c r="A25" s="13" t="s">
        <v>132</v>
      </c>
      <c r="B25" s="13">
        <f>+'[1] CLIP PEQUEÑO'!E7</f>
        <v>1</v>
      </c>
      <c r="C25" s="13">
        <v>8</v>
      </c>
      <c r="D25" s="13">
        <v>2</v>
      </c>
      <c r="E25" s="10">
        <f>+Tabla23[[#This Row],[Columna5]]+Tabla23[[#This Row],[Columna2]]-Tabla23[[#This Row],[Columna4]]</f>
        <v>7</v>
      </c>
      <c r="F25" s="13">
        <f>+'[1] CLIP PEQUEÑO'!I5</f>
        <v>49.56</v>
      </c>
      <c r="G25" s="11">
        <f>+Tabla23[[#This Row],[Columna3]]*Tabla23[[#This Row],[Columna32]]</f>
        <v>346.92</v>
      </c>
    </row>
    <row r="26" ht="21" spans="1:7">
      <c r="A26" s="9" t="s">
        <v>133</v>
      </c>
      <c r="B26" s="9"/>
      <c r="C26" s="9">
        <f>+'[1]BANDER CLIPS ARTESCO'!E5</f>
        <v>2</v>
      </c>
      <c r="D26" s="9">
        <v>1</v>
      </c>
      <c r="E26" s="10">
        <f>+Tabla23[[#This Row],[Columna5]]+Tabla23[[#This Row],[Columna2]]-Tabla23[[#This Row],[Columna4]]</f>
        <v>1</v>
      </c>
      <c r="F26" s="13">
        <f>+'[1]BANDER CLIPS ARTESCO'!I3</f>
        <v>100</v>
      </c>
      <c r="G26" s="11">
        <f>+Tabla23[[#This Row],[Columna3]]*Tabla23[[#This Row],[Columna32]]</f>
        <v>100</v>
      </c>
    </row>
    <row r="27" ht="21" spans="1:7">
      <c r="A27" s="16" t="s">
        <v>134</v>
      </c>
      <c r="B27" s="9"/>
      <c r="C27" s="9">
        <f>+[1]RESALTADORES!F7</f>
        <v>12</v>
      </c>
      <c r="D27" s="9">
        <v>7</v>
      </c>
      <c r="E27" s="10">
        <f>+Tabla23[[#This Row],[Columna5]]+Tabla23[[#This Row],[Columna2]]-Tabla23[[#This Row],[Columna4]]</f>
        <v>5</v>
      </c>
      <c r="F27" s="13">
        <f>+[1]RESALTADORES!I5</f>
        <v>88.5</v>
      </c>
      <c r="G27" s="11">
        <f>+Tabla23[[#This Row],[Columna3]]*Tabla23[[#This Row],[Columna32]]</f>
        <v>442.5</v>
      </c>
    </row>
    <row r="28" ht="21" spans="1:7">
      <c r="A28" s="9" t="s">
        <v>135</v>
      </c>
      <c r="B28" s="9">
        <f>+[1]CALCULADORA!E5</f>
        <v>1</v>
      </c>
      <c r="C28" s="9">
        <v>3</v>
      </c>
      <c r="D28" s="9"/>
      <c r="E28" s="10">
        <f>+Tabla23[[#This Row],[Columna5]]+Tabla23[[#This Row],[Columna2]]-Tabla23[[#This Row],[Columna4]]</f>
        <v>4</v>
      </c>
      <c r="F28" s="13">
        <f>+[1]CALCULADORA!I3</f>
        <v>566.4</v>
      </c>
      <c r="G28" s="11">
        <f>+Tabla23[[#This Row],[Columna3]]*Tabla23[[#This Row],[Columna32]]</f>
        <v>2265.6</v>
      </c>
    </row>
    <row r="29" ht="21" spans="1:7">
      <c r="A29" s="13" t="s">
        <v>103</v>
      </c>
      <c r="B29" s="13"/>
      <c r="C29" s="13">
        <f>+[1]MOUSE!F5</f>
        <v>2</v>
      </c>
      <c r="D29" s="13">
        <v>1</v>
      </c>
      <c r="E29" s="10">
        <f>+Tabla23[[#This Row],[Columna5]]+Tabla23[[#This Row],[Columna2]]-Tabla23[[#This Row],[Columna4]]</f>
        <v>1</v>
      </c>
      <c r="F29" s="13">
        <v>245.76</v>
      </c>
      <c r="G29" s="11">
        <f>+Tabla23[[#This Row],[Columna3]]*Tabla23[[#This Row],[Columna32]]</f>
        <v>245.76</v>
      </c>
    </row>
    <row r="30" ht="21" spans="1:7">
      <c r="A30" s="9" t="s">
        <v>136</v>
      </c>
      <c r="B30" s="13"/>
      <c r="C30" s="13">
        <f>+'[1]GOMAS ELASTICAS'!F11</f>
        <v>20</v>
      </c>
      <c r="D30" s="13">
        <v>13</v>
      </c>
      <c r="E30" s="10">
        <f>+Tabla23[[#This Row],[Columna5]]+Tabla23[[#This Row],[Columna2]]-Tabla23[[#This Row],[Columna4]]</f>
        <v>7</v>
      </c>
      <c r="F30" s="13">
        <v>68.44</v>
      </c>
      <c r="G30" s="11">
        <f>+Tabla23[[#This Row],[Columna3]]*Tabla23[[#This Row],[Columna32]]</f>
        <v>479.08</v>
      </c>
    </row>
    <row r="31" ht="21" spans="1:7">
      <c r="A31" s="9" t="s">
        <v>137</v>
      </c>
      <c r="B31" s="9">
        <f>+[1]MARCADORES!E8</f>
        <v>5</v>
      </c>
      <c r="C31" s="17">
        <v>4</v>
      </c>
      <c r="D31" s="9">
        <v>4</v>
      </c>
      <c r="E31" s="10">
        <f>+Tabla23[[#This Row],[Columna5]]+Tabla23[[#This Row],[Columna2]]-Tabla23[[#This Row],[Columna4]]</f>
        <v>5</v>
      </c>
      <c r="F31" s="13">
        <v>66.87</v>
      </c>
      <c r="G31" s="11">
        <f>+Tabla23[[#This Row],[Columna3]]*Tabla23[[#This Row],[Columna32]]</f>
        <v>334.35</v>
      </c>
    </row>
    <row r="32" ht="21" spans="1:7">
      <c r="A32" s="9" t="s">
        <v>138</v>
      </c>
      <c r="B32" s="9"/>
      <c r="C32" s="9">
        <f>+[1]MARCADORES!F69</f>
        <v>4</v>
      </c>
      <c r="D32" s="9">
        <v>1</v>
      </c>
      <c r="E32" s="10">
        <f>+Tabla23[[#This Row],[Columna5]]+Tabla23[[#This Row],[Columna2]]-Tabla23[[#This Row],[Columna4]]</f>
        <v>3</v>
      </c>
      <c r="F32" s="13">
        <v>66.87</v>
      </c>
      <c r="G32" s="11">
        <f>+Tabla23[[#This Row],[Columna3]]*Tabla23[[#This Row],[Columna32]]</f>
        <v>200.61</v>
      </c>
    </row>
    <row r="33" ht="21" spans="1:7">
      <c r="A33" s="9" t="s">
        <v>139</v>
      </c>
      <c r="B33" s="9">
        <f>+[1]MARCADORES!E31</f>
        <v>3</v>
      </c>
      <c r="C33" s="9">
        <v>52</v>
      </c>
      <c r="D33" s="9">
        <v>21</v>
      </c>
      <c r="E33" s="10">
        <f>+Tabla23[[#This Row],[Columna5]]+Tabla23[[#This Row],[Columna2]]-Tabla23[[#This Row],[Columna4]]</f>
        <v>34</v>
      </c>
      <c r="F33" s="13">
        <v>62.93</v>
      </c>
      <c r="G33" s="11">
        <f>+Tabla23[[#This Row],[Columna3]]*Tabla23[[#This Row],[Columna32]]</f>
        <v>2139.62</v>
      </c>
    </row>
    <row r="34" ht="21" spans="1:7">
      <c r="A34" s="13" t="s">
        <v>140</v>
      </c>
      <c r="B34" s="13">
        <f>+'[1]TARJETA ARCHIVO'!E10</f>
        <v>1122</v>
      </c>
      <c r="C34" s="18">
        <v>5200</v>
      </c>
      <c r="D34" s="13">
        <v>765</v>
      </c>
      <c r="E34" s="10">
        <f>+Tabla23[[#This Row],[Columna5]]+Tabla23[[#This Row],[Columna2]]-Tabla23[[#This Row],[Columna4]]</f>
        <v>5557</v>
      </c>
      <c r="F34" s="13">
        <v>1.18</v>
      </c>
      <c r="G34" s="11">
        <f>+Tabla23[[#This Row],[Columna3]]*Tabla23[[#This Row],[Columna32]]</f>
        <v>6557.26</v>
      </c>
    </row>
    <row r="35" ht="21" spans="1:7">
      <c r="A35" s="9" t="s">
        <v>141</v>
      </c>
      <c r="B35" s="9">
        <v>11</v>
      </c>
      <c r="C35" s="9">
        <f>+[1]CUADERNO!F17</f>
        <v>108</v>
      </c>
      <c r="D35" s="9">
        <v>18</v>
      </c>
      <c r="E35" s="10">
        <f>+Tabla23[[#This Row],[Columna5]]+Tabla23[[#This Row],[Columna2]]-Tabla23[[#This Row],[Columna4]]</f>
        <v>101</v>
      </c>
      <c r="F35" s="13">
        <v>58.33</v>
      </c>
      <c r="G35" s="11">
        <f>+Tabla23[[#This Row],[Columna3]]*Tabla23[[#This Row],[Columna32]]</f>
        <v>5891.33</v>
      </c>
    </row>
    <row r="36" ht="21" spans="1:7">
      <c r="A36" s="9" t="s">
        <v>142</v>
      </c>
      <c r="B36" s="9">
        <f>+'[1]PILAS DURACEL '!D8</f>
        <v>1</v>
      </c>
      <c r="C36" s="9">
        <v>16</v>
      </c>
      <c r="D36" s="9">
        <v>8</v>
      </c>
      <c r="E36" s="10">
        <f>+Tabla23[[#This Row],[Columna5]]+Tabla23[[#This Row],[Columna2]]-Tabla23[[#This Row],[Columna4]]</f>
        <v>9</v>
      </c>
      <c r="F36" s="13">
        <v>135.7</v>
      </c>
      <c r="G36" s="11">
        <f>+Tabla23[[#This Row],[Columna3]]*Tabla23[[#This Row],[Columna32]]</f>
        <v>1221.3</v>
      </c>
    </row>
    <row r="37" ht="21" spans="1:7">
      <c r="A37" s="9" t="s">
        <v>143</v>
      </c>
      <c r="B37" s="9">
        <f>+'[1]PILAS DURACEL '!D24</f>
        <v>1</v>
      </c>
      <c r="C37" s="9"/>
      <c r="D37" s="9"/>
      <c r="E37" s="10">
        <f>+Tabla23[[#This Row],[Columna5]]+Tabla23[[#This Row],[Columna2]]-Tabla23[[#This Row],[Columna4]]</f>
        <v>1</v>
      </c>
      <c r="F37" s="13">
        <v>75</v>
      </c>
      <c r="G37" s="11">
        <f>+Tabla23[[#This Row],[Columna3]]*Tabla23[[#This Row],[Columna32]]</f>
        <v>75</v>
      </c>
    </row>
    <row r="38" ht="21" spans="1:7">
      <c r="A38" s="9" t="s">
        <v>144</v>
      </c>
      <c r="B38" s="9">
        <v>2</v>
      </c>
      <c r="C38" s="9">
        <v>8</v>
      </c>
      <c r="D38" s="9">
        <v>4</v>
      </c>
      <c r="E38" s="10">
        <f>+Tabla23[[#This Row],[Columna5]]+Tabla23[[#This Row],[Columna2]]-Tabla23[[#This Row],[Columna4]]</f>
        <v>6</v>
      </c>
      <c r="F38" s="13">
        <v>135.7</v>
      </c>
      <c r="G38" s="11">
        <f>+Tabla23[[#This Row],[Columna3]]*Tabla23[[#This Row],[Columna32]]</f>
        <v>814.2</v>
      </c>
    </row>
    <row r="39" ht="21" spans="1:7">
      <c r="A39" s="9" t="s">
        <v>145</v>
      </c>
      <c r="B39" s="9">
        <f>+'[1]FORMULARIO DE RECIBO'!E7</f>
        <v>2</v>
      </c>
      <c r="C39" s="9">
        <v>9</v>
      </c>
      <c r="D39" s="9">
        <v>3</v>
      </c>
      <c r="E39" s="10">
        <f>+Tabla23[[#This Row],[Columna5]]+Tabla23[[#This Row],[Columna2]]-Tabla23[[#This Row],[Columna4]]</f>
        <v>8</v>
      </c>
      <c r="F39" s="13">
        <v>94.4</v>
      </c>
      <c r="G39" s="11">
        <f>+Tabla23[[#This Row],[Columna3]]*Tabla23[[#This Row],[Columna32]]</f>
        <v>755.2</v>
      </c>
    </row>
    <row r="40" ht="21" spans="1:7">
      <c r="A40" s="9" t="s">
        <v>146</v>
      </c>
      <c r="B40" s="9">
        <f>+'[1]FORMULARIO DE FACTURA'!E5</f>
        <v>3</v>
      </c>
      <c r="C40" s="9">
        <v>9</v>
      </c>
      <c r="D40" s="9"/>
      <c r="E40" s="10">
        <f>+Tabla23[[#This Row],[Columna5]]+Tabla23[[#This Row],[Columna2]]-Tabla23[[#This Row],[Columna4]]</f>
        <v>12</v>
      </c>
      <c r="F40" s="13">
        <v>94.4</v>
      </c>
      <c r="G40" s="11">
        <f>+Tabla23[[#This Row],[Columna3]]*Tabla23[[#This Row],[Columna32]]</f>
        <v>1132.8</v>
      </c>
    </row>
    <row r="41" ht="21" spans="1:7">
      <c r="A41" s="9" t="s">
        <v>147</v>
      </c>
      <c r="B41" s="9">
        <v>6</v>
      </c>
      <c r="C41" s="9">
        <f>+'[1]LAPIZ DE CARBON'!F7</f>
        <v>36</v>
      </c>
      <c r="D41" s="9">
        <v>6</v>
      </c>
      <c r="E41" s="10">
        <f>+Tabla23[[#This Row],[Columna5]]+Tabla23[[#This Row],[Columna2]]-Tabla23[[#This Row],[Columna4]]</f>
        <v>36</v>
      </c>
      <c r="F41" s="13">
        <f>+'[1]LAPIZ DE CARBON'!I5</f>
        <v>14.95</v>
      </c>
      <c r="G41" s="11">
        <f>+Tabla23[[#This Row],[Columna3]]*Tabla23[[#This Row],[Columna32]]</f>
        <v>538.2</v>
      </c>
    </row>
    <row r="42" ht="21" spans="1:7">
      <c r="A42" s="9" t="s">
        <v>148</v>
      </c>
      <c r="B42" s="9"/>
      <c r="C42" s="9">
        <v>4</v>
      </c>
      <c r="D42" s="9">
        <v>3</v>
      </c>
      <c r="E42" s="10">
        <f>+Tabla23[[#This Row],[Columna5]]+Tabla23[[#This Row],[Columna2]]-Tabla23[[#This Row],[Columna4]]</f>
        <v>1</v>
      </c>
      <c r="F42" s="13">
        <v>475</v>
      </c>
      <c r="G42" s="11">
        <f>+Tabla23[[#This Row],[Columna3]]*Tabla23[[#This Row],[Columna32]]</f>
        <v>475</v>
      </c>
    </row>
    <row r="43" ht="21" spans="1:7">
      <c r="A43" s="9" t="s">
        <v>149</v>
      </c>
      <c r="B43" s="9">
        <f>+[1]BORRADOR!E7</f>
        <v>2</v>
      </c>
      <c r="C43" s="17">
        <f>+[1]BORRADOR!F7</f>
        <v>20</v>
      </c>
      <c r="D43" s="9">
        <v>2</v>
      </c>
      <c r="E43" s="10">
        <f>+Tabla23[[#This Row],[Columna5]]+Tabla23[[#This Row],[Columna2]]-Tabla23[[#This Row],[Columna4]]</f>
        <v>20</v>
      </c>
      <c r="F43" s="13">
        <v>25.96</v>
      </c>
      <c r="G43" s="11">
        <f>+Tabla23[[#This Row],[Columna3]]*Tabla23[[#This Row],[Columna32]]</f>
        <v>519.2</v>
      </c>
    </row>
    <row r="44" ht="21" spans="1:7">
      <c r="A44" s="9" t="s">
        <v>150</v>
      </c>
      <c r="B44" s="9">
        <v>1</v>
      </c>
      <c r="C44" s="9">
        <f>+'[1]PAPEL LEGAL'!F12</f>
        <v>30</v>
      </c>
      <c r="D44" s="9">
        <v>9</v>
      </c>
      <c r="E44" s="10">
        <f>+Tabla23[[#This Row],[Columna5]]+Tabla23[[#This Row],[Columna2]]-Tabla23[[#This Row],[Columna4]]</f>
        <v>22</v>
      </c>
      <c r="F44" s="13">
        <v>531</v>
      </c>
      <c r="G44" s="11">
        <f>+Tabla23[[#This Row],[Columna3]]*Tabla23[[#This Row],[Columna32]]</f>
        <v>11682</v>
      </c>
    </row>
    <row r="45" ht="21" spans="1:7">
      <c r="A45" s="9" t="s">
        <v>151</v>
      </c>
      <c r="B45" s="9"/>
      <c r="C45" s="9">
        <f>+'[1]FOLDER LARGO'!F8</f>
        <v>300</v>
      </c>
      <c r="D45" s="9">
        <v>300</v>
      </c>
      <c r="E45" s="14">
        <f>+Tabla23[[#This Row],[Columna5]]+Tabla23[[#This Row],[Columna2]]-Tabla23[[#This Row],[Columna4]]</f>
        <v>0</v>
      </c>
      <c r="F45" s="13">
        <v>8.56</v>
      </c>
      <c r="G45" s="11">
        <f>+Tabla23[[#This Row],[Columna3]]*Tabla23[[#This Row],[Columna32]]</f>
        <v>0</v>
      </c>
    </row>
    <row r="46" ht="21" spans="1:7">
      <c r="A46" s="9" t="s">
        <v>152</v>
      </c>
      <c r="B46" s="9">
        <v>200</v>
      </c>
      <c r="C46" s="9">
        <f>+'[1]FOLDER PEQUEÑOS'!F15</f>
        <v>3000</v>
      </c>
      <c r="D46" s="9">
        <v>910</v>
      </c>
      <c r="E46" s="10">
        <f>+Tabla23[[#This Row],[Columna5]]+Tabla23[[#This Row],[Columna2]]-Tabla23[[#This Row],[Columna4]]</f>
        <v>2290</v>
      </c>
      <c r="F46" s="13">
        <v>2.42</v>
      </c>
      <c r="G46" s="11">
        <f>+Tabla23[[#This Row],[Columna3]]*Tabla23[[#This Row],[Columna32]]</f>
        <v>5541.8</v>
      </c>
    </row>
    <row r="47" ht="21" spans="1:7">
      <c r="A47" s="13" t="s">
        <v>153</v>
      </c>
      <c r="B47" s="13"/>
      <c r="C47" s="13">
        <f>+'[1]FOLDER CON BOLSILLO'!F4</f>
        <v>100</v>
      </c>
      <c r="D47" s="13"/>
      <c r="E47" s="10">
        <f>+Tabla23[[#This Row],[Columna5]]+Tabla23[[#This Row],[Columna2]]-Tabla23[[#This Row],[Columna4]]</f>
        <v>100</v>
      </c>
      <c r="F47" s="13">
        <v>7.552</v>
      </c>
      <c r="G47" s="11">
        <f>+Tabla23[[#This Row],[Columna3]]*Tabla23[[#This Row],[Columna32]]</f>
        <v>755.2</v>
      </c>
    </row>
    <row r="48" ht="21" spans="1:7">
      <c r="A48" s="9" t="s">
        <v>154</v>
      </c>
      <c r="B48" s="9"/>
      <c r="C48" s="9">
        <v>100</v>
      </c>
      <c r="D48" s="9"/>
      <c r="E48" s="10">
        <f>+Tabla23[[#This Row],[Columna5]]+Tabla23[[#This Row],[Columna2]]-Tabla23[[#This Row],[Columna4]]</f>
        <v>100</v>
      </c>
      <c r="F48" s="13">
        <f>+'[1]FOLDER VERDE'!I2</f>
        <v>14.16</v>
      </c>
      <c r="G48" s="11">
        <f>+Tabla23[[#This Row],[Columna3]]*Tabla23[[#This Row],[Columna32]]</f>
        <v>1416</v>
      </c>
    </row>
    <row r="49" ht="21" spans="1:7">
      <c r="A49" s="13" t="s">
        <v>155</v>
      </c>
      <c r="B49" s="13">
        <f>+'[1]FORMULARIO PREFORMA'!E5</f>
        <v>14</v>
      </c>
      <c r="C49" s="13"/>
      <c r="D49" s="13">
        <v>2</v>
      </c>
      <c r="E49" s="10">
        <f>+Tabla23[[#This Row],[Columna5]]+Tabla23[[#This Row],[Columna2]]-Tabla23[[#This Row],[Columna4]]</f>
        <v>12</v>
      </c>
      <c r="F49" s="13">
        <v>354</v>
      </c>
      <c r="G49" s="11">
        <f>+Tabla23[[#This Row],[Columna3]]*Tabla23[[#This Row],[Columna32]]</f>
        <v>4248</v>
      </c>
    </row>
    <row r="50" ht="21" spans="1:7">
      <c r="A50" s="9" t="s">
        <v>156</v>
      </c>
      <c r="B50" s="9">
        <f>+'[1]TINTA PARA IMPRESORA'!P36</f>
        <v>2</v>
      </c>
      <c r="C50" s="9"/>
      <c r="D50" s="9"/>
      <c r="E50" s="10">
        <f>+Tabla23[[#This Row],[Columna5]]+Tabla23[[#This Row],[Columna2]]-Tabla23[[#This Row],[Columna4]]</f>
        <v>2</v>
      </c>
      <c r="F50" s="13">
        <v>650</v>
      </c>
      <c r="G50" s="11">
        <f>+Tabla23[[#This Row],[Columna3]]*Tabla23[[#This Row],[Columna32]]</f>
        <v>1300</v>
      </c>
    </row>
    <row r="51" ht="21" spans="1:7">
      <c r="A51" s="9" t="s">
        <v>157</v>
      </c>
      <c r="B51" s="9">
        <f>+'[1]TINTA PARA IMPRESORA'!P46</f>
        <v>2</v>
      </c>
      <c r="C51" s="9">
        <v>5</v>
      </c>
      <c r="D51" s="9"/>
      <c r="E51" s="10">
        <f>+Tabla23[[#This Row],[Columna5]]+Tabla23[[#This Row],[Columna2]]-Tabla23[[#This Row],[Columna4]]</f>
        <v>7</v>
      </c>
      <c r="F51" s="13">
        <v>513</v>
      </c>
      <c r="G51" s="11">
        <f>+Tabla23[[#This Row],[Columna3]]*Tabla23[[#This Row],[Columna32]]</f>
        <v>3591</v>
      </c>
    </row>
    <row r="52" ht="21" spans="1:7">
      <c r="A52" s="9" t="s">
        <v>158</v>
      </c>
      <c r="B52" s="9"/>
      <c r="C52" s="9">
        <f>+'[1]TINTA PARA IMPRESORA'!F137</f>
        <v>1</v>
      </c>
      <c r="D52" s="9"/>
      <c r="E52" s="10">
        <f>+Tabla23[[#This Row],[Columna5]]+Tabla23[[#This Row],[Columna2]]-Tabla23[[#This Row],[Columna4]]</f>
        <v>1</v>
      </c>
      <c r="F52" s="13">
        <v>650</v>
      </c>
      <c r="G52" s="11">
        <f>+Tabla23[[#This Row],[Columna3]]*Tabla23[[#This Row],[Columna32]]</f>
        <v>650</v>
      </c>
    </row>
    <row r="53" ht="21" spans="1:7">
      <c r="A53" s="13" t="s">
        <v>159</v>
      </c>
      <c r="B53" s="13">
        <v>1</v>
      </c>
      <c r="C53" s="13">
        <f>+'[1]TINTA PARA IMPRESORA'!Q55</f>
        <v>23</v>
      </c>
      <c r="D53" s="13"/>
      <c r="E53" s="10">
        <f>+Tabla23[[#This Row],[Columna5]]+Tabla23[[#This Row],[Columna2]]-Tabla23[[#This Row],[Columna4]]</f>
        <v>24</v>
      </c>
      <c r="F53" s="13">
        <v>531</v>
      </c>
      <c r="G53" s="11">
        <f>+Tabla23[[#This Row],[Columna3]]*Tabla23[[#This Row],[Columna32]]</f>
        <v>12744</v>
      </c>
    </row>
    <row r="54" ht="21" spans="1:7">
      <c r="A54" s="9" t="s">
        <v>160</v>
      </c>
      <c r="B54" s="9"/>
      <c r="C54" s="9">
        <f>+'[1]TINTA PARA IMPRESORA'!Q111</f>
        <v>5</v>
      </c>
      <c r="D54" s="9">
        <v>1</v>
      </c>
      <c r="E54" s="10">
        <f>+Tabla23[[#This Row],[Columna5]]+Tabla23[[#This Row],[Columna2]]-Tabla23[[#This Row],[Columna4]]</f>
        <v>4</v>
      </c>
      <c r="F54" s="13">
        <v>460.2</v>
      </c>
      <c r="G54" s="11">
        <f>+Tabla23[[#This Row],[Columna3]]*Tabla23[[#This Row],[Columna32]]</f>
        <v>1840.8</v>
      </c>
    </row>
    <row r="55" ht="21" spans="1:7">
      <c r="A55" s="19" t="s">
        <v>161</v>
      </c>
      <c r="B55" s="13"/>
      <c r="C55" s="13">
        <f>+'[1]TINTA PARA IMPRESORA'!Q125</f>
        <v>5</v>
      </c>
      <c r="D55" s="13">
        <v>1</v>
      </c>
      <c r="E55" s="10">
        <f>+Tabla23[[#This Row],[Columna5]]+Tabla23[[#This Row],[Columna2]]-Tabla23[[#This Row],[Columna4]]</f>
        <v>4</v>
      </c>
      <c r="F55" s="13">
        <v>460.2</v>
      </c>
      <c r="G55" s="11">
        <f>+Tabla23[[#This Row],[Columna3]]*Tabla23[[#This Row],[Columna32]]</f>
        <v>1840.8</v>
      </c>
    </row>
    <row r="56" ht="21" spans="1:7">
      <c r="A56" s="19" t="s">
        <v>162</v>
      </c>
      <c r="B56" s="13"/>
      <c r="C56" s="13">
        <f>+'[1]TINTA PARA IMPRESORA'!Q100</f>
        <v>23</v>
      </c>
      <c r="D56" s="13">
        <v>3</v>
      </c>
      <c r="E56" s="10">
        <f>+Tabla23[[#This Row],[Columna5]]+Tabla23[[#This Row],[Columna2]]-Tabla23[[#This Row],[Columna4]]</f>
        <v>20</v>
      </c>
      <c r="F56" s="13">
        <v>472</v>
      </c>
      <c r="G56" s="11">
        <f>+Tabla23[[#This Row],[Columna3]]*Tabla23[[#This Row],[Columna32]]</f>
        <v>9440</v>
      </c>
    </row>
    <row r="57" ht="21" spans="1:7">
      <c r="A57" s="19" t="s">
        <v>163</v>
      </c>
      <c r="B57" s="13"/>
      <c r="C57" s="13">
        <f>+'[1]TINTA PARA IMPRESORA'!Q138</f>
        <v>5</v>
      </c>
      <c r="D57" s="13">
        <v>1</v>
      </c>
      <c r="E57" s="10">
        <f>+Tabla23[[#This Row],[Columna5]]+Tabla23[[#This Row],[Columna2]]-Tabla23[[#This Row],[Columna4]]</f>
        <v>4</v>
      </c>
      <c r="F57" s="13">
        <v>460.2</v>
      </c>
      <c r="G57" s="11">
        <f>+Tabla23[[#This Row],[Columna3]]*Tabla23[[#This Row],[Columna32]]</f>
        <v>1840.8</v>
      </c>
    </row>
    <row r="58" ht="21" spans="1:7">
      <c r="A58" s="13" t="s">
        <v>164</v>
      </c>
      <c r="B58" s="13"/>
      <c r="C58" s="13">
        <f>+'[1]TINTA PARA IMPRESORA'!Q5</f>
        <v>5</v>
      </c>
      <c r="D58" s="13"/>
      <c r="E58" s="10">
        <f>+Tabla23[[#This Row],[Columna5]]+Tabla23[[#This Row],[Columna2]]-Tabla23[[#This Row],[Columna4]]</f>
        <v>5</v>
      </c>
      <c r="F58" s="13">
        <v>460.2</v>
      </c>
      <c r="G58" s="11">
        <f>+Tabla23[[#This Row],[Columna3]]*Tabla23[[#This Row],[Columna32]]</f>
        <v>2301</v>
      </c>
    </row>
    <row r="59" ht="21" spans="1:7">
      <c r="A59" s="13" t="s">
        <v>165</v>
      </c>
      <c r="B59" s="13"/>
      <c r="C59" s="13">
        <f>+'[1]TINTA PARA IMPRESORA'!Q146</f>
        <v>5</v>
      </c>
      <c r="D59" s="13"/>
      <c r="E59" s="10">
        <f>+Tabla23[[#This Row],[Columna5]]+Tabla23[[#This Row],[Columna2]]-Tabla23[[#This Row],[Columna4]]</f>
        <v>5</v>
      </c>
      <c r="F59" s="13">
        <v>460.2</v>
      </c>
      <c r="G59" s="11">
        <f>+Tabla23[[#This Row],[Columna3]]*Tabla23[[#This Row],[Columna32]]</f>
        <v>2301</v>
      </c>
    </row>
    <row r="60" ht="21" spans="1:7">
      <c r="A60" s="13" t="s">
        <v>166</v>
      </c>
      <c r="B60" s="13"/>
      <c r="C60" s="13">
        <v>5</v>
      </c>
      <c r="D60" s="13"/>
      <c r="E60" s="10">
        <f>+Tabla23[[#This Row],[Columna5]]+Tabla23[[#This Row],[Columna2]]-Tabla23[[#This Row],[Columna4]]</f>
        <v>5</v>
      </c>
      <c r="F60" s="13">
        <v>460.2</v>
      </c>
      <c r="G60" s="11">
        <f>+Tabla23[[#This Row],[Columna3]]*Tabla23[[#This Row],[Columna32]]</f>
        <v>2301</v>
      </c>
    </row>
    <row r="61" ht="21" spans="1:7">
      <c r="A61" s="13" t="s">
        <v>167</v>
      </c>
      <c r="B61" s="13"/>
      <c r="C61" s="13">
        <f>+'[1]TINTA PARA IMPRESORA'!Q29</f>
        <v>23</v>
      </c>
      <c r="D61" s="13">
        <v>5</v>
      </c>
      <c r="E61" s="10">
        <f>+Tabla23[[#This Row],[Columna5]]+Tabla23[[#This Row],[Columna2]]-Tabla23[[#This Row],[Columna4]]</f>
        <v>18</v>
      </c>
      <c r="F61" s="13">
        <v>472</v>
      </c>
      <c r="G61" s="11">
        <f>+Tabla23[[#This Row],[Columna3]]*Tabla23[[#This Row],[Columna32]]</f>
        <v>8496</v>
      </c>
    </row>
    <row r="62" ht="21" spans="1:7">
      <c r="A62" s="13" t="s">
        <v>168</v>
      </c>
      <c r="B62" s="13">
        <v>2</v>
      </c>
      <c r="C62" s="13"/>
      <c r="D62" s="13"/>
      <c r="E62" s="10">
        <f>+Tabla23[[#This Row],[Columna5]]+Tabla23[[#This Row],[Columna2]]-Tabla23[[#This Row],[Columna4]]</f>
        <v>2</v>
      </c>
      <c r="F62" s="13">
        <v>675</v>
      </c>
      <c r="G62" s="11">
        <f>+Tabla23[[#This Row],[Columna3]]*Tabla23[[#This Row],[Columna32]]</f>
        <v>1350</v>
      </c>
    </row>
    <row r="63" ht="21" spans="1:7">
      <c r="A63" s="13" t="s">
        <v>169</v>
      </c>
      <c r="B63" s="13">
        <v>5</v>
      </c>
      <c r="C63" s="13"/>
      <c r="D63" s="13"/>
      <c r="E63" s="10">
        <f>+Tabla23[[#This Row],[Columna5]]+Tabla23[[#This Row],[Columna2]]-Tabla23[[#This Row],[Columna4]]</f>
        <v>5</v>
      </c>
      <c r="F63" s="13">
        <v>675</v>
      </c>
      <c r="G63" s="11">
        <f>+Tabla23[[#This Row],[Columna3]]*Tabla23[[#This Row],[Columna32]]</f>
        <v>3375</v>
      </c>
    </row>
    <row r="64" ht="21" spans="1:7">
      <c r="A64" s="13" t="s">
        <v>170</v>
      </c>
      <c r="B64" s="13">
        <f>+'[1]TINTA PARA IMPRESORA'!E73</f>
        <v>1</v>
      </c>
      <c r="C64" s="13"/>
      <c r="D64" s="13"/>
      <c r="E64" s="10">
        <f>+Tabla23[[#This Row],[Columna5]]+Tabla23[[#This Row],[Columna2]]-Tabla23[[#This Row],[Columna4]]</f>
        <v>1</v>
      </c>
      <c r="F64" s="13">
        <v>675</v>
      </c>
      <c r="G64" s="11">
        <f>+Tabla23[[#This Row],[Columna3]]*Tabla23[[#This Row],[Columna32]]</f>
        <v>675</v>
      </c>
    </row>
    <row r="65" ht="21" spans="1:7">
      <c r="A65" s="13" t="s">
        <v>171</v>
      </c>
      <c r="B65" s="13">
        <v>1</v>
      </c>
      <c r="C65" s="13">
        <v>23</v>
      </c>
      <c r="D65" s="13"/>
      <c r="E65" s="10">
        <f>+Tabla23[[#This Row],[Columna5]]+Tabla23[[#This Row],[Columna2]]-Tabla23[[#This Row],[Columna4]]</f>
        <v>24</v>
      </c>
      <c r="F65" s="13">
        <v>472</v>
      </c>
      <c r="G65" s="11">
        <f>+Tabla23[[#This Row],[Columna3]]*Tabla23[[#This Row],[Columna32]]</f>
        <v>11328</v>
      </c>
    </row>
    <row r="66" ht="21" spans="1:7">
      <c r="A66" s="13" t="s">
        <v>172</v>
      </c>
      <c r="B66" s="13">
        <v>1</v>
      </c>
      <c r="C66" s="13">
        <v>5</v>
      </c>
      <c r="D66" s="13"/>
      <c r="E66" s="10">
        <f>+Tabla23[[#This Row],[Columna5]]+Tabla23[[#This Row],[Columna2]]-Tabla23[[#This Row],[Columna4]]</f>
        <v>6</v>
      </c>
      <c r="F66" s="13">
        <v>460.2</v>
      </c>
      <c r="G66" s="11">
        <f>+Tabla23[[#This Row],[Columna3]]*Tabla23[[#This Row],[Columna32]]</f>
        <v>2761.2</v>
      </c>
    </row>
    <row r="67" ht="21" spans="1:7">
      <c r="A67" s="13" t="s">
        <v>173</v>
      </c>
      <c r="B67" s="13">
        <v>1</v>
      </c>
      <c r="C67" s="13">
        <v>5</v>
      </c>
      <c r="D67" s="13"/>
      <c r="E67" s="10">
        <f>+Tabla23[[#This Row],[Columna5]]+Tabla23[[#This Row],[Columna2]]-Tabla23[[#This Row],[Columna4]]</f>
        <v>6</v>
      </c>
      <c r="F67" s="13">
        <v>460.2</v>
      </c>
      <c r="G67" s="11">
        <f>+Tabla23[[#This Row],[Columna3]]*Tabla23[[#This Row],[Columna32]]</f>
        <v>2761.2</v>
      </c>
    </row>
    <row r="68" ht="21" spans="1:7">
      <c r="A68" s="9" t="s">
        <v>174</v>
      </c>
      <c r="B68" s="9">
        <v>1</v>
      </c>
      <c r="C68" s="9">
        <v>5</v>
      </c>
      <c r="D68" s="9"/>
      <c r="E68" s="10">
        <f>+Tabla23[[#This Row],[Columna5]]+Tabla23[[#This Row],[Columna2]]-Tabla23[[#This Row],[Columna4]]</f>
        <v>6</v>
      </c>
      <c r="F68" s="13">
        <v>460.2</v>
      </c>
      <c r="G68" s="11">
        <f>+Tabla23[[#This Row],[Columna3]]*Tabla23[[#This Row],[Columna32]]</f>
        <v>2761.2</v>
      </c>
    </row>
    <row r="69" ht="21" spans="1:7">
      <c r="A69" s="9" t="s">
        <v>175</v>
      </c>
      <c r="B69" s="9">
        <v>5</v>
      </c>
      <c r="C69" s="9">
        <f>+'[1]TINTA PARA IMPRESORA'!F46</f>
        <v>23</v>
      </c>
      <c r="D69" s="9">
        <v>2</v>
      </c>
      <c r="E69" s="10">
        <f>+Tabla23[[#This Row],[Columna5]]+Tabla23[[#This Row],[Columna2]]-Tabla23[[#This Row],[Columna4]]</f>
        <v>26</v>
      </c>
      <c r="F69" s="13">
        <v>472</v>
      </c>
      <c r="G69" s="11">
        <f>+Tabla23[[#This Row],[Columna3]]*Tabla23[[#This Row],[Columna32]]</f>
        <v>12272</v>
      </c>
    </row>
    <row r="70" ht="21" spans="1:7">
      <c r="A70" s="9" t="s">
        <v>176</v>
      </c>
      <c r="B70" s="9"/>
      <c r="C70" s="9">
        <v>5</v>
      </c>
      <c r="D70" s="9">
        <v>1</v>
      </c>
      <c r="E70" s="10">
        <f>+Tabla23[[#This Row],[Columna5]]+Tabla23[[#This Row],[Columna2]]-Tabla23[[#This Row],[Columna4]]</f>
        <v>4</v>
      </c>
      <c r="F70" s="13">
        <v>460.2</v>
      </c>
      <c r="G70" s="11">
        <f>+Tabla23[[#This Row],[Columna3]]*Tabla23[[#This Row],[Columna32]]</f>
        <v>1840.8</v>
      </c>
    </row>
    <row r="71" ht="21" spans="1:7">
      <c r="A71" s="13" t="s">
        <v>177</v>
      </c>
      <c r="B71" s="13">
        <f>+'[1]TINTA PARA IMPRESORA'!E18</f>
        <v>2</v>
      </c>
      <c r="C71" s="13">
        <v>5</v>
      </c>
      <c r="D71" s="13">
        <v>1</v>
      </c>
      <c r="E71" s="10">
        <f>+Tabla23[[#This Row],[Columna5]]+Tabla23[[#This Row],[Columna2]]-Tabla23[[#This Row],[Columna4]]</f>
        <v>6</v>
      </c>
      <c r="F71" s="13">
        <v>460.2</v>
      </c>
      <c r="G71" s="11">
        <f>+Tabla23[[#This Row],[Columna3]]*Tabla23[[#This Row],[Columna32]]</f>
        <v>2761.2</v>
      </c>
    </row>
    <row r="72" ht="21" spans="1:7">
      <c r="A72" s="13" t="s">
        <v>178</v>
      </c>
      <c r="B72" s="13">
        <f>+'[1]TINTA PARA IMPRESORA'!E36</f>
        <v>3</v>
      </c>
      <c r="C72" s="13">
        <v>5</v>
      </c>
      <c r="D72" s="13">
        <v>1</v>
      </c>
      <c r="E72" s="10">
        <f>+Tabla23[[#This Row],[Columna5]]+Tabla23[[#This Row],[Columna2]]-Tabla23[[#This Row],[Columna4]]</f>
        <v>7</v>
      </c>
      <c r="F72" s="13">
        <v>460.2</v>
      </c>
      <c r="G72" s="11">
        <f>+Tabla23[[#This Row],[Columna3]]*Tabla23[[#This Row],[Columna32]]</f>
        <v>3221.4</v>
      </c>
    </row>
    <row r="73" ht="21" spans="1:7">
      <c r="A73" s="13" t="s">
        <v>179</v>
      </c>
      <c r="B73" s="13"/>
      <c r="C73" s="13">
        <f>+'[1]TINTA PARA IMPRESORA'!F88</f>
        <v>5</v>
      </c>
      <c r="D73" s="13"/>
      <c r="E73" s="10">
        <f>+Tabla23[[#This Row],[Columna5]]+Tabla23[[#This Row],[Columna2]]-Tabla23[[#This Row],[Columna4]]</f>
        <v>5</v>
      </c>
      <c r="F73" s="13">
        <f>+'[1]TINTA PARA IMPRESORA'!I86</f>
        <v>613.6</v>
      </c>
      <c r="G73" s="11">
        <f>+Tabla23[[#This Row],[Columna3]]*Tabla23[[#This Row],[Columna32]]</f>
        <v>3068</v>
      </c>
    </row>
    <row r="74" ht="21" spans="1:7">
      <c r="A74" s="13" t="s">
        <v>180</v>
      </c>
      <c r="B74" s="13"/>
      <c r="C74" s="13">
        <v>5</v>
      </c>
      <c r="D74" s="13"/>
      <c r="E74" s="10">
        <f>+Tabla23[[#This Row],[Columna5]]+Tabla23[[#This Row],[Columna2]]-Tabla23[[#This Row],[Columna4]]</f>
        <v>5</v>
      </c>
      <c r="F74" s="13">
        <v>613.6</v>
      </c>
      <c r="G74" s="11">
        <f>+Tabla23[[#This Row],[Columna3]]*Tabla23[[#This Row],[Columna32]]</f>
        <v>3068</v>
      </c>
    </row>
    <row r="75" ht="21" spans="1:7">
      <c r="A75" s="13" t="s">
        <v>181</v>
      </c>
      <c r="B75" s="13"/>
      <c r="C75" s="13">
        <v>5</v>
      </c>
      <c r="D75" s="13"/>
      <c r="E75" s="10">
        <f>+Tabla23[[#This Row],[Columna5]]+Tabla23[[#This Row],[Columna2]]-Tabla23[[#This Row],[Columna4]]</f>
        <v>5</v>
      </c>
      <c r="F75" s="13">
        <v>613.6</v>
      </c>
      <c r="G75" s="11">
        <f>+Tabla23[[#This Row],[Columna3]]*Tabla23[[#This Row],[Columna32]]</f>
        <v>3068</v>
      </c>
    </row>
    <row r="76" ht="21" spans="1:7">
      <c r="A76" s="13" t="s">
        <v>182</v>
      </c>
      <c r="B76" s="13">
        <f>+'[1]TINTA PARA IMPRESORA'!E127</f>
        <v>2</v>
      </c>
      <c r="C76" s="13">
        <v>1</v>
      </c>
      <c r="D76" s="13"/>
      <c r="E76" s="10">
        <f>+Tabla23[[#This Row],[Columna5]]+Tabla23[[#This Row],[Columna2]]-Tabla23[[#This Row],[Columna4]]</f>
        <v>3</v>
      </c>
      <c r="F76" s="13">
        <v>619.5</v>
      </c>
      <c r="G76" s="11">
        <f>+Tabla23[[#This Row],[Columna3]]*Tabla23[[#This Row],[Columna32]]</f>
        <v>1858.5</v>
      </c>
    </row>
    <row r="77" ht="21" spans="1:7">
      <c r="A77" s="13" t="s">
        <v>183</v>
      </c>
      <c r="B77" s="13"/>
      <c r="C77" s="13">
        <f>+'[1]TINTA PARA IMPRESORA'!F148</f>
        <v>23</v>
      </c>
      <c r="D77" s="13">
        <v>1</v>
      </c>
      <c r="E77" s="10">
        <f>+Tabla23[[#This Row],[Columna5]]+Tabla23[[#This Row],[Columna2]]-Tabla23[[#This Row],[Columna4]]</f>
        <v>22</v>
      </c>
      <c r="F77" s="13">
        <v>619.5</v>
      </c>
      <c r="G77" s="11">
        <f>+Tabla23[[#This Row],[Columna3]]*Tabla23[[#This Row],[Columna32]]</f>
        <v>13629</v>
      </c>
    </row>
    <row r="78" ht="21" spans="1:7">
      <c r="A78" s="13" t="s">
        <v>184</v>
      </c>
      <c r="B78" s="13">
        <f>+'[1]TINTA PARA IMPRESORA'!P63</f>
        <v>1</v>
      </c>
      <c r="C78" s="13"/>
      <c r="D78" s="13"/>
      <c r="E78" s="10">
        <f>+Tabla23[[#This Row],[Columna5]]+Tabla23[[#This Row],[Columna2]]-Tabla23[[#This Row],[Columna4]]</f>
        <v>1</v>
      </c>
      <c r="F78" s="13">
        <v>675</v>
      </c>
      <c r="G78" s="11">
        <f>+Tabla23[[#This Row],[Columna3]]*Tabla23[[#This Row],[Columna32]]</f>
        <v>675</v>
      </c>
    </row>
    <row r="79" ht="21" spans="1:7">
      <c r="A79" s="13" t="s">
        <v>185</v>
      </c>
      <c r="B79" s="13">
        <f>+'[1]PILA PARA PESO'!E5</f>
        <v>3</v>
      </c>
      <c r="C79" s="13">
        <v>1</v>
      </c>
      <c r="D79" s="13"/>
      <c r="E79" s="10">
        <f>+Tabla23[[#This Row],[Columna5]]+Tabla23[[#This Row],[Columna2]]-Tabla23[[#This Row],[Columna4]]</f>
        <v>4</v>
      </c>
      <c r="F79" s="13">
        <v>200</v>
      </c>
      <c r="G79" s="11">
        <f>+Tabla23[[#This Row],[Columna3]]*Tabla23[[#This Row],[Columna32]]</f>
        <v>800</v>
      </c>
    </row>
    <row r="80" ht="21" spans="1:7">
      <c r="A80" s="13" t="s">
        <v>186</v>
      </c>
      <c r="B80" s="13">
        <f>+'[1]CINTA EPSON LAB'!E5</f>
        <v>3</v>
      </c>
      <c r="C80" s="13">
        <v>4</v>
      </c>
      <c r="D80" s="13"/>
      <c r="E80" s="10">
        <f>+Tabla23[[#This Row],[Columna5]]+Tabla23[[#This Row],[Columna2]]-Tabla23[[#This Row],[Columna4]]</f>
        <v>7</v>
      </c>
      <c r="F80" s="13">
        <v>383.5</v>
      </c>
      <c r="G80" s="11">
        <f>+Tabla23[[#This Row],[Columna3]]*Tabla23[[#This Row],[Columna32]]</f>
        <v>2684.5</v>
      </c>
    </row>
    <row r="81" ht="21" spans="1:7">
      <c r="A81" s="13" t="s">
        <v>187</v>
      </c>
      <c r="B81" s="13"/>
      <c r="C81" s="13">
        <f>+'[1]SOBRE PARA SONOGRAFIA'!F5</f>
        <v>1500</v>
      </c>
      <c r="D81" s="13">
        <v>50</v>
      </c>
      <c r="E81" s="10">
        <f>+Tabla23[[#This Row],[Columna5]]+Tabla23[[#This Row],[Columna2]]-Tabla23[[#This Row],[Columna4]]</f>
        <v>1450</v>
      </c>
      <c r="F81" s="13">
        <v>2.6</v>
      </c>
      <c r="G81" s="11">
        <f>+Tabla23[[#This Row],[Columna3]]*Tabla23[[#This Row],[Columna32]]</f>
        <v>3770</v>
      </c>
    </row>
    <row r="82" ht="21" spans="1:7">
      <c r="A82" s="13" t="s">
        <v>188</v>
      </c>
      <c r="B82" s="13">
        <f>+'[1] CARTUCHO DE TINTA'!E4</f>
        <v>8</v>
      </c>
      <c r="C82" s="13"/>
      <c r="D82" s="13"/>
      <c r="E82" s="10">
        <f>+Tabla23[[#This Row],[Columna5]]+Tabla23[[#This Row],[Columna2]]-Tabla23[[#This Row],[Columna4]]</f>
        <v>8</v>
      </c>
      <c r="F82" s="13">
        <v>1200</v>
      </c>
      <c r="G82" s="11">
        <f>+Tabla23[[#This Row],[Columna3]]*Tabla23[[#This Row],[Columna32]]</f>
        <v>9600</v>
      </c>
    </row>
    <row r="83" ht="21" spans="1:7">
      <c r="A83" s="13" t="s">
        <v>189</v>
      </c>
      <c r="B83" s="13">
        <v>2</v>
      </c>
      <c r="C83" s="13"/>
      <c r="D83" s="13"/>
      <c r="E83" s="10">
        <f>+Tabla23[[#This Row],[Columna5]]+Tabla23[[#This Row],[Columna2]]-Tabla23[[#This Row],[Columna4]]</f>
        <v>2</v>
      </c>
      <c r="F83" s="13">
        <f>+[1]BOMBILLO!I2</f>
        <v>100</v>
      </c>
      <c r="G83" s="11">
        <f>+Tabla23[[#This Row],[Columna3]]*Tabla23[[#This Row],[Columna32]]</f>
        <v>200</v>
      </c>
    </row>
    <row r="84" ht="21" spans="1:7">
      <c r="A84" s="20" t="s">
        <v>65</v>
      </c>
      <c r="B84" s="20">
        <f>+[1]TONER!D8</f>
        <v>6</v>
      </c>
      <c r="C84" s="20">
        <v>14</v>
      </c>
      <c r="D84" s="20">
        <v>1</v>
      </c>
      <c r="E84" s="10">
        <f>+Tabla23[[#This Row],[Columna5]]+Tabla23[[#This Row],[Columna2]]-Tabla23[[#This Row],[Columna4]]</f>
        <v>19</v>
      </c>
      <c r="F84" s="20">
        <f>+[1]TONER!H6</f>
        <v>1003</v>
      </c>
      <c r="G84" s="11">
        <f>+Tabla23[[#This Row],[Columna3]]*Tabla23[[#This Row],[Columna32]]</f>
        <v>19057</v>
      </c>
    </row>
    <row r="85" ht="21" spans="1:7">
      <c r="A85" s="13" t="s">
        <v>190</v>
      </c>
      <c r="B85" s="13"/>
      <c r="C85" s="13">
        <v>6</v>
      </c>
      <c r="D85" s="13">
        <v>1</v>
      </c>
      <c r="E85" s="10">
        <f>+Tabla23[[#This Row],[Columna5]]+Tabla23[[#This Row],[Columna2]]-Tabla23[[#This Row],[Columna4]]</f>
        <v>5</v>
      </c>
      <c r="F85" s="13">
        <v>2336.4</v>
      </c>
      <c r="G85" s="11">
        <f>+Tabla23[[#This Row],[Columna3]]*Tabla23[[#This Row],[Columna32]]</f>
        <v>11682</v>
      </c>
    </row>
    <row r="86" customHeight="1" spans="1:7">
      <c r="A86" s="13" t="s">
        <v>191</v>
      </c>
      <c r="B86" s="13">
        <f>+[1]TONER!M8</f>
        <v>1</v>
      </c>
      <c r="C86" s="13">
        <v>3</v>
      </c>
      <c r="D86" s="13">
        <v>1</v>
      </c>
      <c r="E86" s="10">
        <f>+Tabla23[[#This Row],[Columna5]]+Tabla23[[#This Row],[Columna2]]-Tabla23[[#This Row],[Columna4]]</f>
        <v>3</v>
      </c>
      <c r="F86" s="13">
        <v>1156.4</v>
      </c>
      <c r="G86" s="11">
        <f>+Tabla23[[#This Row],[Columna3]]*Tabla23[[#This Row],[Columna32]]</f>
        <v>3469.2</v>
      </c>
    </row>
    <row r="87" ht="4.5" hidden="1" customHeight="1" spans="1:7">
      <c r="A87" s="13" t="s">
        <v>192</v>
      </c>
      <c r="B87" s="13">
        <f>+[1]TONER!M20</f>
        <v>2</v>
      </c>
      <c r="C87" s="13">
        <v>7</v>
      </c>
      <c r="D87" s="13">
        <v>1</v>
      </c>
      <c r="E87" s="10">
        <f>+Tabla23[[#This Row],[Columna5]]+Tabla23[[#This Row],[Columna2]]-Tabla23[[#This Row],[Columna4]]</f>
        <v>8</v>
      </c>
      <c r="F87" s="13">
        <v>1050.2</v>
      </c>
      <c r="G87" s="11">
        <f>+Tabla23[[#This Row],[Columna3]]*Tabla23[[#This Row],[Columna32]]</f>
        <v>8401.6</v>
      </c>
    </row>
    <row r="88" ht="21" hidden="1" spans="1:7">
      <c r="A88" s="13" t="s">
        <v>193</v>
      </c>
      <c r="B88" s="13">
        <f>+[1]TONER!M29</f>
        <v>1</v>
      </c>
      <c r="C88" s="13">
        <v>3</v>
      </c>
      <c r="D88" s="13"/>
      <c r="E88" s="10">
        <f>+Tabla23[[#This Row],[Columna5]]+Tabla23[[#This Row],[Columna2]]-Tabla23[[#This Row],[Columna4]]</f>
        <v>4</v>
      </c>
      <c r="F88" s="13">
        <v>1298</v>
      </c>
      <c r="G88" s="11">
        <f>+Tabla23[[#This Row],[Columna3]]*Tabla23[[#This Row],[Columna32]]</f>
        <v>5192</v>
      </c>
    </row>
    <row r="89" ht="21" spans="1:7">
      <c r="A89" s="13" t="s">
        <v>194</v>
      </c>
      <c r="B89" s="13">
        <f>+[1]TONER!D18</f>
        <v>1</v>
      </c>
      <c r="C89" s="13"/>
      <c r="D89" s="13"/>
      <c r="E89" s="10">
        <f>+Tabla23[[#This Row],[Columna5]]+Tabla23[[#This Row],[Columna2]]-Tabla23[[#This Row],[Columna4]]</f>
        <v>1</v>
      </c>
      <c r="F89" s="13">
        <v>445</v>
      </c>
      <c r="G89" s="11">
        <f>+Tabla23[[#This Row],[Columna3]]*Tabla23[[#This Row],[Columna32]]</f>
        <v>445</v>
      </c>
    </row>
    <row r="90" ht="21" spans="1:7">
      <c r="A90" s="13" t="s">
        <v>195</v>
      </c>
      <c r="B90" s="13">
        <v>1</v>
      </c>
      <c r="C90" s="13"/>
      <c r="D90" s="13"/>
      <c r="E90" s="10">
        <f>+Tabla23[[#This Row],[Columna5]]+Tabla23[[#This Row],[Columna2]]-Tabla23[[#This Row],[Columna4]]</f>
        <v>1</v>
      </c>
      <c r="F90" s="13">
        <v>2900</v>
      </c>
      <c r="G90" s="11">
        <f>+Tabla23[[#This Row],[Columna3]]*Tabla23[[#This Row],[Columna32]]</f>
        <v>2900</v>
      </c>
    </row>
    <row r="91" ht="21" spans="1:7">
      <c r="A91" s="13" t="s">
        <v>196</v>
      </c>
      <c r="B91" s="13">
        <f>+'[1]RECIBO DE ODONTOLOGIA'!E8</f>
        <v>11</v>
      </c>
      <c r="C91" s="13">
        <v>9</v>
      </c>
      <c r="D91" s="13">
        <v>2</v>
      </c>
      <c r="E91" s="10">
        <f>+Tabla23[[#This Row],[Columna5]]+Tabla23[[#This Row],[Columna2]]-Tabla23[[#This Row],[Columna4]]</f>
        <v>18</v>
      </c>
      <c r="F91" s="13">
        <f>+'[1]RECIBO DE ODONTOLOGIA'!I5</f>
        <v>118</v>
      </c>
      <c r="G91" s="11">
        <f>+Tabla23[[#This Row],[Columna3]]*Tabla23[[#This Row],[Columna32]]</f>
        <v>2124</v>
      </c>
    </row>
    <row r="92" ht="21" spans="1:7">
      <c r="A92" s="13" t="s">
        <v>197</v>
      </c>
      <c r="B92" s="13"/>
      <c r="C92" s="13">
        <f>+'[1]MACHO HEMBRA'!F5</f>
        <v>3</v>
      </c>
      <c r="D92" s="13">
        <v>1</v>
      </c>
      <c r="E92" s="10">
        <f>+Tabla23[[#This Row],[Columna5]]+Tabla23[[#This Row],[Columna2]]-Tabla23[[#This Row],[Columna4]]</f>
        <v>2</v>
      </c>
      <c r="F92" s="13">
        <v>106.2</v>
      </c>
      <c r="G92" s="11">
        <f>+Tabla23[[#This Row],[Columna3]]*Tabla23[[#This Row],[Columna32]]</f>
        <v>212.4</v>
      </c>
    </row>
    <row r="93" ht="21" spans="1:7">
      <c r="A93" s="13" t="s">
        <v>198</v>
      </c>
      <c r="B93" s="13"/>
      <c r="C93" s="13">
        <f>+'[1]SACA PUNTA'!E6</f>
        <v>6</v>
      </c>
      <c r="D93" s="13">
        <v>2</v>
      </c>
      <c r="E93" s="10">
        <f>+Tabla23[[#This Row],[Columna5]]+Tabla23[[#This Row],[Columna2]]-Tabla23[[#This Row],[Columna4]]</f>
        <v>4</v>
      </c>
      <c r="F93" s="13">
        <v>68.44</v>
      </c>
      <c r="G93" s="11">
        <f>+Tabla23[[#This Row],[Columna3]]*Tabla23[[#This Row],[Columna32]]</f>
        <v>273.76</v>
      </c>
    </row>
    <row r="94" ht="21" spans="1:7">
      <c r="A94" s="13" t="s">
        <v>199</v>
      </c>
      <c r="B94" s="13">
        <f>+'[1]SOBRE TIMBRADO'!E5</f>
        <v>1</v>
      </c>
      <c r="C94" s="13"/>
      <c r="D94" s="13"/>
      <c r="E94" s="10">
        <f>+Tabla23[[#This Row],[Columna5]]+Tabla23[[#This Row],[Columna2]]-Tabla23[[#This Row],[Columna4]]</f>
        <v>1</v>
      </c>
      <c r="F94" s="13">
        <v>1200</v>
      </c>
      <c r="G94" s="11">
        <f>+Tabla23[[#This Row],[Columna3]]*Tabla23[[#This Row],[Columna32]]</f>
        <v>1200</v>
      </c>
    </row>
    <row r="95" ht="21" spans="1:7">
      <c r="A95" s="13" t="s">
        <v>200</v>
      </c>
      <c r="B95" s="13">
        <f>+'[1]SOBRE MANILA'!E7</f>
        <v>95</v>
      </c>
      <c r="C95" s="13"/>
      <c r="D95" s="13">
        <v>13</v>
      </c>
      <c r="E95" s="10">
        <f>+Tabla23[[#This Row],[Columna5]]+Tabla23[[#This Row],[Columna2]]-Tabla23[[#This Row],[Columna4]]</f>
        <v>82</v>
      </c>
      <c r="F95" s="13">
        <v>7</v>
      </c>
      <c r="G95" s="11">
        <f>+Tabla23[[#This Row],[Columna3]]*Tabla23[[#This Row],[Columna32]]</f>
        <v>574</v>
      </c>
    </row>
    <row r="96" ht="21" spans="1:7">
      <c r="A96" s="13" t="s">
        <v>102</v>
      </c>
      <c r="B96" s="13"/>
      <c r="C96" s="13">
        <f>+'[1]TINTA PARA SELLO'!E6</f>
        <v>2</v>
      </c>
      <c r="D96" s="13">
        <v>2</v>
      </c>
      <c r="E96" s="14">
        <f>+Tabla23[[#This Row],[Columna5]]+Tabla23[[#This Row],[Columna2]]-Tabla23[[#This Row],[Columna4]]</f>
        <v>0</v>
      </c>
      <c r="F96" s="13">
        <v>51.92</v>
      </c>
      <c r="G96" s="11">
        <f>+Tabla23[[#This Row],[Columna3]]*Tabla23[[#This Row],[Columna32]]</f>
        <v>0</v>
      </c>
    </row>
    <row r="97" ht="21" spans="1:7">
      <c r="A97" s="13" t="s">
        <v>201</v>
      </c>
      <c r="B97" s="13"/>
      <c r="C97" s="13">
        <f>+[1]REGLA!F4</f>
        <v>2</v>
      </c>
      <c r="D97" s="13"/>
      <c r="E97" s="10">
        <f>+Tabla23[[#This Row],[Columna5]]+Tabla23[[#This Row],[Columna2]]-Tabla23[[#This Row],[Columna4]]</f>
        <v>2</v>
      </c>
      <c r="F97" s="13">
        <v>25.96</v>
      </c>
      <c r="G97" s="11">
        <f>+Tabla23[[#This Row],[Columna3]]*Tabla23[[#This Row],[Columna32]]</f>
        <v>51.92</v>
      </c>
    </row>
    <row r="98" ht="21" spans="1:7">
      <c r="A98" s="13" t="s">
        <v>202</v>
      </c>
      <c r="B98" s="15"/>
      <c r="C98" s="13">
        <f>+'[1]FOLDER O CARPETA ACORDEON'!F5</f>
        <v>1</v>
      </c>
      <c r="D98" s="13">
        <v>1</v>
      </c>
      <c r="E98" s="15"/>
      <c r="F98" s="13">
        <v>228.92</v>
      </c>
      <c r="G98" s="11">
        <f>+Tabla23[[#This Row],[Columna3]]*Tabla23[[#This Row],[Columna32]]</f>
        <v>0</v>
      </c>
    </row>
    <row r="99" ht="21" spans="1:7">
      <c r="A99" s="13" t="s">
        <v>203</v>
      </c>
      <c r="B99" s="13"/>
      <c r="C99" s="13">
        <f>+[1]CERA!F7</f>
        <v>5</v>
      </c>
      <c r="D99" s="13">
        <v>3</v>
      </c>
      <c r="E99" s="10">
        <f>+Tabla23[[#This Row],[Columna5]]+Tabla23[[#This Row],[Columna2]]-Tabla23[[#This Row],[Columna4]]</f>
        <v>2</v>
      </c>
      <c r="F99" s="13">
        <v>95</v>
      </c>
      <c r="G99" s="11">
        <f>+Tabla23[[#This Row],[Columna3]]*Tabla23[[#This Row],[Columna32]]</f>
        <v>190</v>
      </c>
    </row>
    <row r="100" ht="21" spans="1:7">
      <c r="A100" s="20" t="s">
        <v>204</v>
      </c>
      <c r="B100" s="20"/>
      <c r="C100" s="20">
        <v>10</v>
      </c>
      <c r="D100" s="20"/>
      <c r="E100" s="10">
        <f>+Tabla23[[#This Row],[Columna5]]+Tabla23[[#This Row],[Columna2]]-Tabla23[[#This Row],[Columna4]]</f>
        <v>10</v>
      </c>
      <c r="F100" s="20">
        <f>+[1]CARTULINA!I2</f>
        <v>17.7</v>
      </c>
      <c r="G100" s="11">
        <f>+Tabla23[[#This Row],[Columna3]]*Tabla23[[#This Row],[Columna32]]</f>
        <v>177</v>
      </c>
    </row>
    <row r="101" ht="36.75" spans="1:7">
      <c r="A101" s="21"/>
      <c r="B101" s="22"/>
      <c r="C101" s="23"/>
      <c r="D101" s="23"/>
      <c r="E101" s="24" t="s">
        <v>116</v>
      </c>
      <c r="F101" s="22"/>
      <c r="G101" s="25">
        <f>+G7+G8+G9+G10+G11+G12+G13+G14+G15+G16+G18+G19+G20+G21+G22+G24+G25+G26+G27+G28+G29+G30+G31+G32+G33+G34+G35+G36+G37+G38+G39+G40+G41+G42+G43+G44+G46+G47+G48+G49+G50+G51+G52+G53+G54+G55+G56+G57+G58+G59+G60+G61+G62+G63+G64+G65+G66+G67+G68+G69+G70+G71+G72+G73+G74+G75+G76+G77+G78+G79+G80+G81+G82+G83+G84+G85+G86+G87+G88+G89+G90+G91+G92+G93+G94+G95+G97+G99+G100</f>
        <v>330596.26</v>
      </c>
    </row>
    <row r="102" spans="1:7">
      <c r="A102" s="26"/>
      <c r="B102" s="26"/>
      <c r="C102" s="26"/>
      <c r="D102" s="26"/>
      <c r="E102" s="26"/>
      <c r="F102" s="26"/>
      <c r="G102" s="26"/>
    </row>
    <row r="104" ht="24.75" spans="1:7">
      <c r="A104" s="1"/>
      <c r="B104" s="1"/>
      <c r="C104" s="2" t="s">
        <v>205</v>
      </c>
      <c r="D104" s="1"/>
      <c r="E104" s="1"/>
      <c r="F104" s="1"/>
      <c r="G104" s="1"/>
    </row>
    <row r="105" ht="21" spans="1:7">
      <c r="A105" s="3"/>
      <c r="B105" s="3"/>
      <c r="C105" s="3"/>
      <c r="D105" s="3"/>
      <c r="E105" s="3"/>
      <c r="F105" s="3"/>
      <c r="G105" s="3"/>
    </row>
    <row r="106" ht="21" spans="1:7">
      <c r="A106" s="3" t="s">
        <v>105</v>
      </c>
      <c r="B106" s="4" t="s">
        <v>106</v>
      </c>
      <c r="C106" s="4" t="s">
        <v>107</v>
      </c>
      <c r="D106" s="4" t="s">
        <v>108</v>
      </c>
      <c r="E106" s="5" t="s">
        <v>109</v>
      </c>
      <c r="F106" s="4" t="s">
        <v>110</v>
      </c>
      <c r="G106" s="4" t="s">
        <v>111</v>
      </c>
    </row>
    <row r="107" ht="21" spans="1:7">
      <c r="A107" s="6"/>
      <c r="B107" s="6"/>
      <c r="C107" s="6"/>
      <c r="D107" s="6"/>
      <c r="E107" s="6"/>
      <c r="F107" s="6"/>
      <c r="G107" s="6"/>
    </row>
    <row r="108" ht="21" spans="1:7">
      <c r="A108" s="7" t="s">
        <v>112</v>
      </c>
      <c r="B108" s="8" t="s">
        <v>113</v>
      </c>
      <c r="C108" s="8" t="s">
        <v>114</v>
      </c>
      <c r="D108" s="8" t="s">
        <v>115</v>
      </c>
      <c r="E108" s="8" t="s">
        <v>116</v>
      </c>
      <c r="F108" s="8" t="s">
        <v>117</v>
      </c>
      <c r="G108" s="8" t="s">
        <v>116</v>
      </c>
    </row>
    <row r="109" ht="21" spans="1:7">
      <c r="A109" s="9" t="s">
        <v>118</v>
      </c>
      <c r="B109" s="9">
        <v>304</v>
      </c>
      <c r="C109" s="9">
        <v>0</v>
      </c>
      <c r="D109" s="9">
        <v>91</v>
      </c>
      <c r="E109" s="10">
        <v>213</v>
      </c>
      <c r="F109" s="11">
        <v>247.8</v>
      </c>
      <c r="G109" s="11">
        <v>52781.4</v>
      </c>
    </row>
    <row r="110" ht="21" spans="1:7">
      <c r="A110" s="9" t="s">
        <v>94</v>
      </c>
      <c r="B110" s="9">
        <v>52</v>
      </c>
      <c r="C110" s="9">
        <v>0</v>
      </c>
      <c r="D110" s="9">
        <v>41</v>
      </c>
      <c r="E110" s="10">
        <v>11</v>
      </c>
      <c r="F110" s="12">
        <v>12.29</v>
      </c>
      <c r="G110" s="11">
        <v>135.19</v>
      </c>
    </row>
    <row r="111" ht="21" spans="1:7">
      <c r="A111" s="9" t="s">
        <v>119</v>
      </c>
      <c r="B111" s="9">
        <v>123</v>
      </c>
      <c r="C111" s="9">
        <v>0</v>
      </c>
      <c r="D111" s="9">
        <v>1</v>
      </c>
      <c r="E111" s="10">
        <v>122</v>
      </c>
      <c r="F111" s="12">
        <v>12.29</v>
      </c>
      <c r="G111" s="11">
        <v>1499.38</v>
      </c>
    </row>
    <row r="112" ht="21" spans="1:7">
      <c r="A112" s="13" t="s">
        <v>120</v>
      </c>
      <c r="B112" s="13">
        <v>67</v>
      </c>
      <c r="C112" s="9">
        <v>0</v>
      </c>
      <c r="D112" s="13">
        <v>14</v>
      </c>
      <c r="E112" s="10">
        <v>53</v>
      </c>
      <c r="F112" s="12">
        <v>12.29</v>
      </c>
      <c r="G112" s="11">
        <v>651.37</v>
      </c>
    </row>
    <row r="113" ht="21" spans="1:7">
      <c r="A113" s="9" t="s">
        <v>121</v>
      </c>
      <c r="B113" s="9">
        <v>5</v>
      </c>
      <c r="C113" s="9">
        <v>0</v>
      </c>
      <c r="D113" s="9">
        <v>5</v>
      </c>
      <c r="E113" s="27">
        <v>0</v>
      </c>
      <c r="F113" s="12">
        <v>20</v>
      </c>
      <c r="G113" s="11">
        <v>0</v>
      </c>
    </row>
    <row r="114" ht="21" spans="1:7">
      <c r="A114" s="9" t="s">
        <v>122</v>
      </c>
      <c r="B114" s="9">
        <v>23</v>
      </c>
      <c r="C114" s="9">
        <v>0</v>
      </c>
      <c r="D114" s="9">
        <v>4</v>
      </c>
      <c r="E114" s="10">
        <v>19</v>
      </c>
      <c r="F114" s="13">
        <v>35.4</v>
      </c>
      <c r="G114" s="11">
        <v>672.6</v>
      </c>
    </row>
    <row r="115" ht="21" spans="1:7">
      <c r="A115" s="13" t="s">
        <v>123</v>
      </c>
      <c r="B115" s="13">
        <v>1</v>
      </c>
      <c r="C115" s="9">
        <v>0</v>
      </c>
      <c r="D115" s="13">
        <v>0</v>
      </c>
      <c r="E115" s="10">
        <v>1</v>
      </c>
      <c r="F115" s="13">
        <v>90</v>
      </c>
      <c r="G115" s="11">
        <v>90</v>
      </c>
    </row>
    <row r="116" ht="21" spans="1:7">
      <c r="A116" s="9" t="s">
        <v>124</v>
      </c>
      <c r="B116" s="9">
        <v>61</v>
      </c>
      <c r="C116" s="9">
        <v>0</v>
      </c>
      <c r="D116" s="9">
        <v>15</v>
      </c>
      <c r="E116" s="10">
        <v>46</v>
      </c>
      <c r="F116" s="13">
        <v>47.2</v>
      </c>
      <c r="G116" s="11">
        <v>2171.2</v>
      </c>
    </row>
    <row r="117" ht="21" spans="1:7">
      <c r="A117" s="9" t="s">
        <v>48</v>
      </c>
      <c r="B117" s="9">
        <v>1</v>
      </c>
      <c r="C117" s="9">
        <v>0</v>
      </c>
      <c r="D117" s="9">
        <v>0</v>
      </c>
      <c r="E117" s="10">
        <v>1</v>
      </c>
      <c r="F117" s="13">
        <v>259.6</v>
      </c>
      <c r="G117" s="11">
        <v>259.6</v>
      </c>
    </row>
    <row r="118" ht="21" spans="1:7">
      <c r="A118" s="9" t="s">
        <v>101</v>
      </c>
      <c r="B118" s="9">
        <v>1</v>
      </c>
      <c r="C118" s="9">
        <v>0</v>
      </c>
      <c r="D118" s="9">
        <v>1</v>
      </c>
      <c r="E118" s="27">
        <v>0</v>
      </c>
      <c r="F118" s="13">
        <v>112.1</v>
      </c>
      <c r="G118" s="11">
        <v>0</v>
      </c>
    </row>
    <row r="119" ht="21" spans="1:7">
      <c r="A119" s="13" t="s">
        <v>206</v>
      </c>
      <c r="B119" s="15"/>
      <c r="C119" s="13">
        <v>4</v>
      </c>
      <c r="D119" s="13">
        <v>2</v>
      </c>
      <c r="E119" s="27">
        <v>2</v>
      </c>
      <c r="F119" s="13">
        <v>165</v>
      </c>
      <c r="G119" s="11">
        <v>330</v>
      </c>
    </row>
    <row r="120" ht="21" spans="1:7">
      <c r="A120" s="9" t="s">
        <v>41</v>
      </c>
      <c r="B120" s="9">
        <v>4</v>
      </c>
      <c r="C120" s="9">
        <v>0</v>
      </c>
      <c r="D120" s="9">
        <v>1</v>
      </c>
      <c r="E120" s="10">
        <v>3</v>
      </c>
      <c r="F120" s="13">
        <v>49.56</v>
      </c>
      <c r="G120" s="11">
        <v>148.68</v>
      </c>
    </row>
    <row r="121" ht="21" spans="1:7">
      <c r="A121" s="13" t="s">
        <v>126</v>
      </c>
      <c r="B121" s="13">
        <v>18</v>
      </c>
      <c r="C121" s="9">
        <v>0</v>
      </c>
      <c r="D121" s="13">
        <v>9</v>
      </c>
      <c r="E121" s="10">
        <v>9</v>
      </c>
      <c r="F121" s="13">
        <v>107.38</v>
      </c>
      <c r="G121" s="11">
        <v>966.42</v>
      </c>
    </row>
    <row r="122" ht="21" spans="1:7">
      <c r="A122" s="13" t="s">
        <v>127</v>
      </c>
      <c r="B122" s="13">
        <v>62</v>
      </c>
      <c r="C122" s="9">
        <v>0</v>
      </c>
      <c r="D122" s="13">
        <v>0</v>
      </c>
      <c r="E122" s="10">
        <v>62</v>
      </c>
      <c r="F122" s="13">
        <v>5</v>
      </c>
      <c r="G122" s="11">
        <v>310</v>
      </c>
    </row>
    <row r="123" ht="21" spans="1:7">
      <c r="A123" s="13" t="s">
        <v>207</v>
      </c>
      <c r="B123" s="13">
        <v>43</v>
      </c>
      <c r="C123" s="9">
        <v>0</v>
      </c>
      <c r="D123" s="13">
        <v>2</v>
      </c>
      <c r="E123" s="10">
        <v>41</v>
      </c>
      <c r="F123" s="13">
        <v>80.63</v>
      </c>
      <c r="G123" s="11">
        <v>3305.83</v>
      </c>
    </row>
    <row r="124" ht="21" spans="1:7">
      <c r="A124" s="13" t="s">
        <v>131</v>
      </c>
      <c r="B124" s="13">
        <v>15</v>
      </c>
      <c r="C124" s="9">
        <v>0</v>
      </c>
      <c r="D124" s="13">
        <v>4</v>
      </c>
      <c r="E124" s="10">
        <v>11</v>
      </c>
      <c r="F124" s="13">
        <v>94.4</v>
      </c>
      <c r="G124" s="11">
        <v>1038.4</v>
      </c>
    </row>
    <row r="125" ht="21" spans="1:7">
      <c r="A125" s="13" t="s">
        <v>132</v>
      </c>
      <c r="B125" s="13">
        <v>7</v>
      </c>
      <c r="C125" s="9">
        <v>0</v>
      </c>
      <c r="D125" s="13">
        <v>1</v>
      </c>
      <c r="E125" s="10">
        <v>6</v>
      </c>
      <c r="F125" s="13">
        <v>49.56</v>
      </c>
      <c r="G125" s="11">
        <v>297.36</v>
      </c>
    </row>
    <row r="126" ht="21" spans="1:7">
      <c r="A126" s="9" t="s">
        <v>208</v>
      </c>
      <c r="B126" s="9">
        <v>1</v>
      </c>
      <c r="C126" s="9">
        <v>0</v>
      </c>
      <c r="D126" s="9">
        <v>1</v>
      </c>
      <c r="E126" s="10">
        <v>1</v>
      </c>
      <c r="F126" s="13">
        <v>195</v>
      </c>
      <c r="G126" s="11">
        <v>195</v>
      </c>
    </row>
    <row r="127" ht="21" spans="1:7">
      <c r="A127" s="13" t="s">
        <v>209</v>
      </c>
      <c r="B127" s="15"/>
      <c r="C127" s="13">
        <v>1</v>
      </c>
      <c r="D127" s="15">
        <v>0</v>
      </c>
      <c r="E127" s="10">
        <v>1</v>
      </c>
      <c r="F127" s="13">
        <v>145</v>
      </c>
      <c r="G127" s="11">
        <v>145</v>
      </c>
    </row>
    <row r="128" ht="21" spans="1:7">
      <c r="A128" s="16" t="s">
        <v>134</v>
      </c>
      <c r="B128" s="9">
        <v>5</v>
      </c>
      <c r="C128" s="9">
        <v>0</v>
      </c>
      <c r="D128" s="9">
        <v>4</v>
      </c>
      <c r="E128" s="10">
        <v>1</v>
      </c>
      <c r="F128" s="13">
        <v>88.5</v>
      </c>
      <c r="G128" s="11">
        <v>88.5</v>
      </c>
    </row>
    <row r="129" ht="21" spans="1:7">
      <c r="A129" s="9" t="s">
        <v>135</v>
      </c>
      <c r="B129" s="9">
        <v>4</v>
      </c>
      <c r="C129" s="9">
        <v>0</v>
      </c>
      <c r="D129" s="9">
        <v>0</v>
      </c>
      <c r="E129" s="10">
        <v>4</v>
      </c>
      <c r="F129" s="13">
        <v>566.4</v>
      </c>
      <c r="G129" s="11">
        <v>2265.6</v>
      </c>
    </row>
    <row r="130" ht="21" spans="1:7">
      <c r="A130" s="13" t="s">
        <v>103</v>
      </c>
      <c r="B130" s="13">
        <v>1</v>
      </c>
      <c r="C130" s="9">
        <v>0</v>
      </c>
      <c r="D130" s="13">
        <v>0</v>
      </c>
      <c r="E130" s="10">
        <v>1</v>
      </c>
      <c r="F130" s="13">
        <v>245.76</v>
      </c>
      <c r="G130" s="11">
        <v>245.76</v>
      </c>
    </row>
    <row r="131" ht="21" spans="1:7">
      <c r="A131" s="9" t="s">
        <v>136</v>
      </c>
      <c r="B131" s="13">
        <v>7</v>
      </c>
      <c r="C131" s="9">
        <v>0</v>
      </c>
      <c r="D131" s="13">
        <v>4</v>
      </c>
      <c r="E131" s="10">
        <v>3</v>
      </c>
      <c r="F131" s="13">
        <v>68.44</v>
      </c>
      <c r="G131" s="11">
        <v>205.32</v>
      </c>
    </row>
    <row r="132" ht="21" spans="1:7">
      <c r="A132" s="9" t="s">
        <v>137</v>
      </c>
      <c r="B132" s="9">
        <v>5</v>
      </c>
      <c r="C132" s="9">
        <v>0</v>
      </c>
      <c r="D132" s="9">
        <v>0</v>
      </c>
      <c r="E132" s="10">
        <v>5</v>
      </c>
      <c r="F132" s="13">
        <v>66.87</v>
      </c>
      <c r="G132" s="11">
        <v>334.35</v>
      </c>
    </row>
    <row r="133" ht="21" spans="1:7">
      <c r="A133" s="9" t="s">
        <v>138</v>
      </c>
      <c r="B133" s="9">
        <v>3</v>
      </c>
      <c r="C133" s="9">
        <v>0</v>
      </c>
      <c r="D133" s="9">
        <v>1</v>
      </c>
      <c r="E133" s="10">
        <v>2</v>
      </c>
      <c r="F133" s="13">
        <v>66.87</v>
      </c>
      <c r="G133" s="11">
        <v>133.74</v>
      </c>
    </row>
    <row r="134" ht="21" spans="1:7">
      <c r="A134" s="9" t="s">
        <v>139</v>
      </c>
      <c r="B134" s="9">
        <v>34</v>
      </c>
      <c r="C134" s="9">
        <v>0</v>
      </c>
      <c r="D134" s="9">
        <v>5</v>
      </c>
      <c r="E134" s="10">
        <v>29</v>
      </c>
      <c r="F134" s="13">
        <v>62.93</v>
      </c>
      <c r="G134" s="11">
        <v>1824.97</v>
      </c>
    </row>
    <row r="135" ht="21" spans="1:7">
      <c r="A135" s="13" t="s">
        <v>210</v>
      </c>
      <c r="B135" s="13">
        <v>5557</v>
      </c>
      <c r="C135" s="9">
        <v>0</v>
      </c>
      <c r="D135" s="13">
        <v>665</v>
      </c>
      <c r="E135" s="10">
        <v>4892</v>
      </c>
      <c r="F135" s="13">
        <v>1.18</v>
      </c>
      <c r="G135" s="11">
        <v>5772.56</v>
      </c>
    </row>
    <row r="136" ht="21" spans="1:7">
      <c r="A136" s="9" t="s">
        <v>141</v>
      </c>
      <c r="B136" s="9">
        <v>101</v>
      </c>
      <c r="C136" s="9">
        <v>0</v>
      </c>
      <c r="D136" s="9">
        <v>23</v>
      </c>
      <c r="E136" s="10">
        <v>78</v>
      </c>
      <c r="F136" s="13">
        <v>58.33</v>
      </c>
      <c r="G136" s="11">
        <v>4549.74</v>
      </c>
    </row>
    <row r="137" ht="21" spans="1:7">
      <c r="A137" s="9" t="s">
        <v>142</v>
      </c>
      <c r="B137" s="9">
        <v>9</v>
      </c>
      <c r="C137" s="9">
        <v>0</v>
      </c>
      <c r="D137" s="9">
        <v>0</v>
      </c>
      <c r="E137" s="10">
        <v>9</v>
      </c>
      <c r="F137" s="13">
        <v>135.7</v>
      </c>
      <c r="G137" s="11">
        <v>1221.3</v>
      </c>
    </row>
    <row r="138" ht="21" spans="1:7">
      <c r="A138" s="9" t="s">
        <v>143</v>
      </c>
      <c r="B138" s="9">
        <v>1</v>
      </c>
      <c r="C138" s="9">
        <v>0</v>
      </c>
      <c r="D138" s="9">
        <v>0</v>
      </c>
      <c r="E138" s="10">
        <v>1</v>
      </c>
      <c r="F138" s="13">
        <v>75</v>
      </c>
      <c r="G138" s="11">
        <v>75</v>
      </c>
    </row>
    <row r="139" ht="21" spans="1:7">
      <c r="A139" s="9" t="s">
        <v>144</v>
      </c>
      <c r="B139" s="9">
        <v>6</v>
      </c>
      <c r="C139" s="9">
        <v>0</v>
      </c>
      <c r="D139" s="9">
        <v>0</v>
      </c>
      <c r="E139" s="10">
        <v>6</v>
      </c>
      <c r="F139" s="13">
        <v>135.7</v>
      </c>
      <c r="G139" s="11">
        <v>814.2</v>
      </c>
    </row>
    <row r="140" ht="21" spans="1:7">
      <c r="A140" s="9" t="s">
        <v>145</v>
      </c>
      <c r="B140" s="9">
        <v>8</v>
      </c>
      <c r="C140" s="9">
        <v>0</v>
      </c>
      <c r="D140" s="9">
        <v>2</v>
      </c>
      <c r="E140" s="10">
        <v>6</v>
      </c>
      <c r="F140" s="13">
        <v>94.4</v>
      </c>
      <c r="G140" s="11">
        <v>566.4</v>
      </c>
    </row>
    <row r="141" ht="21" spans="1:7">
      <c r="A141" s="9" t="s">
        <v>146</v>
      </c>
      <c r="B141" s="9">
        <v>12</v>
      </c>
      <c r="C141" s="9">
        <v>0</v>
      </c>
      <c r="D141" s="9">
        <v>2</v>
      </c>
      <c r="E141" s="10">
        <v>10</v>
      </c>
      <c r="F141" s="13">
        <v>94.4</v>
      </c>
      <c r="G141" s="11">
        <v>944</v>
      </c>
    </row>
    <row r="142" ht="21" spans="1:7">
      <c r="A142" s="9" t="s">
        <v>147</v>
      </c>
      <c r="B142" s="9">
        <v>36</v>
      </c>
      <c r="C142" s="9">
        <v>0</v>
      </c>
      <c r="D142" s="9">
        <v>9</v>
      </c>
      <c r="E142" s="10">
        <v>27</v>
      </c>
      <c r="F142" s="13">
        <v>14.95</v>
      </c>
      <c r="G142" s="11">
        <v>403.65</v>
      </c>
    </row>
    <row r="143" ht="21" spans="1:7">
      <c r="A143" s="9" t="s">
        <v>148</v>
      </c>
      <c r="B143" s="9">
        <v>1</v>
      </c>
      <c r="C143" s="9">
        <v>0</v>
      </c>
      <c r="D143" s="9">
        <v>0</v>
      </c>
      <c r="E143" s="10">
        <v>1</v>
      </c>
      <c r="F143" s="13">
        <v>475</v>
      </c>
      <c r="G143" s="11">
        <v>475</v>
      </c>
    </row>
    <row r="144" ht="21" spans="1:7">
      <c r="A144" s="9" t="s">
        <v>149</v>
      </c>
      <c r="B144" s="9">
        <v>20</v>
      </c>
      <c r="C144" s="9">
        <v>0</v>
      </c>
      <c r="D144" s="9">
        <v>1</v>
      </c>
      <c r="E144" s="10">
        <v>19</v>
      </c>
      <c r="F144" s="13">
        <v>25.96</v>
      </c>
      <c r="G144" s="11">
        <v>493.24</v>
      </c>
    </row>
    <row r="145" ht="21" spans="1:7">
      <c r="A145" s="9" t="s">
        <v>150</v>
      </c>
      <c r="B145" s="9">
        <v>22</v>
      </c>
      <c r="C145" s="9">
        <v>0</v>
      </c>
      <c r="D145" s="9">
        <v>1</v>
      </c>
      <c r="E145" s="10">
        <v>21</v>
      </c>
      <c r="F145" s="13">
        <v>531</v>
      </c>
      <c r="G145" s="11">
        <v>11151</v>
      </c>
    </row>
    <row r="146" ht="21" spans="1:7">
      <c r="A146" s="9" t="s">
        <v>152</v>
      </c>
      <c r="B146" s="9">
        <v>2290</v>
      </c>
      <c r="C146" s="9">
        <v>0</v>
      </c>
      <c r="D146" s="9">
        <v>824</v>
      </c>
      <c r="E146" s="10">
        <v>1466</v>
      </c>
      <c r="F146" s="13">
        <v>2.42</v>
      </c>
      <c r="G146" s="11">
        <v>3547.72</v>
      </c>
    </row>
    <row r="147" ht="21" spans="1:7">
      <c r="A147" s="13" t="s">
        <v>153</v>
      </c>
      <c r="B147" s="13">
        <v>25</v>
      </c>
      <c r="C147" s="9">
        <v>0</v>
      </c>
      <c r="D147" s="13">
        <v>0</v>
      </c>
      <c r="E147" s="10">
        <v>25</v>
      </c>
      <c r="F147" s="13">
        <v>7.552</v>
      </c>
      <c r="G147" s="11">
        <v>188.8</v>
      </c>
    </row>
    <row r="148" ht="21" spans="1:7">
      <c r="A148" s="9" t="s">
        <v>154</v>
      </c>
      <c r="B148" s="9">
        <v>100</v>
      </c>
      <c r="C148" s="9">
        <v>0</v>
      </c>
      <c r="D148" s="9">
        <v>100</v>
      </c>
      <c r="E148" s="27">
        <v>0</v>
      </c>
      <c r="F148" s="13">
        <v>14.16</v>
      </c>
      <c r="G148" s="11">
        <v>0</v>
      </c>
    </row>
    <row r="149" ht="21" spans="1:7">
      <c r="A149" s="13" t="s">
        <v>211</v>
      </c>
      <c r="B149" s="15"/>
      <c r="C149" s="13">
        <v>3</v>
      </c>
      <c r="D149" s="13">
        <v>1</v>
      </c>
      <c r="E149" s="10">
        <v>2</v>
      </c>
      <c r="F149" s="15">
        <v>118</v>
      </c>
      <c r="G149" s="11">
        <v>236</v>
      </c>
    </row>
    <row r="150" ht="21" spans="1:7">
      <c r="A150" s="13" t="s">
        <v>155</v>
      </c>
      <c r="B150" s="13">
        <v>12</v>
      </c>
      <c r="C150" s="13">
        <v>0</v>
      </c>
      <c r="D150" s="13">
        <v>6</v>
      </c>
      <c r="E150" s="10">
        <v>6</v>
      </c>
      <c r="F150" s="13">
        <v>354</v>
      </c>
      <c r="G150" s="11">
        <v>2124</v>
      </c>
    </row>
    <row r="151" ht="21" spans="1:7">
      <c r="A151" s="9" t="s">
        <v>156</v>
      </c>
      <c r="B151" s="9">
        <v>2</v>
      </c>
      <c r="C151" s="9">
        <v>5</v>
      </c>
      <c r="D151" s="13">
        <v>0</v>
      </c>
      <c r="E151" s="10">
        <v>7</v>
      </c>
      <c r="F151" s="13">
        <v>650</v>
      </c>
      <c r="G151" s="11">
        <v>4550</v>
      </c>
    </row>
    <row r="152" ht="21" spans="1:7">
      <c r="A152" s="9" t="s">
        <v>157</v>
      </c>
      <c r="B152" s="9">
        <v>7</v>
      </c>
      <c r="C152" s="9">
        <v>0</v>
      </c>
      <c r="D152" s="13">
        <v>0</v>
      </c>
      <c r="E152" s="10">
        <v>7</v>
      </c>
      <c r="F152" s="13">
        <v>513</v>
      </c>
      <c r="G152" s="11">
        <v>3591</v>
      </c>
    </row>
    <row r="153" ht="21" spans="1:7">
      <c r="A153" s="9" t="s">
        <v>158</v>
      </c>
      <c r="B153" s="9">
        <v>1</v>
      </c>
      <c r="C153" s="9">
        <v>5</v>
      </c>
      <c r="D153" s="13">
        <v>0</v>
      </c>
      <c r="E153" s="10">
        <v>6</v>
      </c>
      <c r="F153" s="13">
        <v>650</v>
      </c>
      <c r="G153" s="11">
        <v>3900</v>
      </c>
    </row>
    <row r="154" ht="21" spans="1:7">
      <c r="A154" s="13" t="s">
        <v>159</v>
      </c>
      <c r="B154" s="13">
        <v>24</v>
      </c>
      <c r="C154" s="13">
        <v>0</v>
      </c>
      <c r="D154" s="13">
        <v>0</v>
      </c>
      <c r="E154" s="10">
        <v>24</v>
      </c>
      <c r="F154" s="13">
        <v>531</v>
      </c>
      <c r="G154" s="11">
        <v>12744</v>
      </c>
    </row>
    <row r="155" ht="21" spans="1:7">
      <c r="A155" s="9" t="s">
        <v>160</v>
      </c>
      <c r="B155" s="9">
        <v>4</v>
      </c>
      <c r="C155" s="13">
        <v>0</v>
      </c>
      <c r="D155" s="9">
        <v>1</v>
      </c>
      <c r="E155" s="10">
        <v>3</v>
      </c>
      <c r="F155" s="13">
        <v>460.2</v>
      </c>
      <c r="G155" s="11">
        <v>1380.6</v>
      </c>
    </row>
    <row r="156" ht="21" spans="1:7">
      <c r="A156" s="19" t="s">
        <v>161</v>
      </c>
      <c r="B156" s="13">
        <v>4</v>
      </c>
      <c r="C156" s="13">
        <v>0</v>
      </c>
      <c r="D156" s="13">
        <v>1</v>
      </c>
      <c r="E156" s="10">
        <v>3</v>
      </c>
      <c r="F156" s="13">
        <v>460.2</v>
      </c>
      <c r="G156" s="11">
        <v>1380.6</v>
      </c>
    </row>
    <row r="157" ht="21" spans="1:7">
      <c r="A157" s="19" t="s">
        <v>162</v>
      </c>
      <c r="B157" s="13">
        <v>20</v>
      </c>
      <c r="C157" s="13">
        <v>0</v>
      </c>
      <c r="D157" s="13">
        <v>3</v>
      </c>
      <c r="E157" s="10">
        <v>17</v>
      </c>
      <c r="F157" s="13">
        <v>472</v>
      </c>
      <c r="G157" s="11">
        <v>8024</v>
      </c>
    </row>
    <row r="158" ht="21" spans="1:7">
      <c r="A158" s="19" t="s">
        <v>163</v>
      </c>
      <c r="B158" s="13">
        <v>4</v>
      </c>
      <c r="C158" s="13">
        <v>0</v>
      </c>
      <c r="D158" s="13">
        <v>1</v>
      </c>
      <c r="E158" s="10">
        <v>3</v>
      </c>
      <c r="F158" s="13">
        <v>460.2</v>
      </c>
      <c r="G158" s="11">
        <v>1380.6</v>
      </c>
    </row>
    <row r="159" ht="21" spans="1:7">
      <c r="A159" s="13" t="s">
        <v>164</v>
      </c>
      <c r="B159" s="13">
        <v>5</v>
      </c>
      <c r="C159" s="13">
        <v>0</v>
      </c>
      <c r="D159" s="13">
        <v>0</v>
      </c>
      <c r="E159" s="10">
        <v>5</v>
      </c>
      <c r="F159" s="13">
        <v>460.2</v>
      </c>
      <c r="G159" s="11">
        <v>2301</v>
      </c>
    </row>
    <row r="160" ht="21" spans="1:7">
      <c r="A160" s="13" t="s">
        <v>165</v>
      </c>
      <c r="B160" s="13">
        <v>5</v>
      </c>
      <c r="C160" s="13">
        <v>0</v>
      </c>
      <c r="D160" s="13">
        <v>0</v>
      </c>
      <c r="E160" s="10">
        <v>5</v>
      </c>
      <c r="F160" s="13">
        <v>460.2</v>
      </c>
      <c r="G160" s="11">
        <v>2301</v>
      </c>
    </row>
    <row r="161" ht="21" spans="1:7">
      <c r="A161" s="13" t="s">
        <v>166</v>
      </c>
      <c r="B161" s="13">
        <v>5</v>
      </c>
      <c r="C161" s="13">
        <v>0</v>
      </c>
      <c r="D161" s="13">
        <v>0</v>
      </c>
      <c r="E161" s="10">
        <v>5</v>
      </c>
      <c r="F161" s="13">
        <v>460.2</v>
      </c>
      <c r="G161" s="11">
        <v>2301</v>
      </c>
    </row>
    <row r="162" ht="21" spans="1:7">
      <c r="A162" s="13" t="s">
        <v>167</v>
      </c>
      <c r="B162" s="13">
        <v>18</v>
      </c>
      <c r="C162" s="13">
        <v>0</v>
      </c>
      <c r="D162" s="13">
        <v>2</v>
      </c>
      <c r="E162" s="10">
        <v>16</v>
      </c>
      <c r="F162" s="13">
        <v>472</v>
      </c>
      <c r="G162" s="11">
        <v>7552</v>
      </c>
    </row>
    <row r="163" ht="21" spans="1:7">
      <c r="A163" s="13" t="s">
        <v>168</v>
      </c>
      <c r="B163" s="13">
        <v>2</v>
      </c>
      <c r="C163" s="13">
        <v>0</v>
      </c>
      <c r="D163" s="13">
        <v>0</v>
      </c>
      <c r="E163" s="10">
        <v>2</v>
      </c>
      <c r="F163" s="13">
        <v>675</v>
      </c>
      <c r="G163" s="11">
        <v>1350</v>
      </c>
    </row>
    <row r="164" ht="21" spans="1:7">
      <c r="A164" s="13" t="s">
        <v>169</v>
      </c>
      <c r="B164" s="13">
        <v>5</v>
      </c>
      <c r="C164" s="13">
        <v>0</v>
      </c>
      <c r="D164" s="13">
        <v>0</v>
      </c>
      <c r="E164" s="10">
        <v>5</v>
      </c>
      <c r="F164" s="13">
        <v>675</v>
      </c>
      <c r="G164" s="11">
        <v>3375</v>
      </c>
    </row>
    <row r="165" ht="21" spans="1:7">
      <c r="A165" s="13" t="s">
        <v>170</v>
      </c>
      <c r="B165" s="13">
        <v>1</v>
      </c>
      <c r="C165" s="13">
        <v>0</v>
      </c>
      <c r="D165" s="13">
        <v>0</v>
      </c>
      <c r="E165" s="10">
        <v>1</v>
      </c>
      <c r="F165" s="13">
        <v>675</v>
      </c>
      <c r="G165" s="11">
        <v>675</v>
      </c>
    </row>
    <row r="166" ht="21" spans="1:7">
      <c r="A166" s="13" t="s">
        <v>171</v>
      </c>
      <c r="B166" s="13">
        <v>24</v>
      </c>
      <c r="C166" s="13">
        <v>0</v>
      </c>
      <c r="D166" s="13">
        <v>0</v>
      </c>
      <c r="E166" s="10">
        <v>24</v>
      </c>
      <c r="F166" s="13">
        <v>472</v>
      </c>
      <c r="G166" s="11">
        <v>11328</v>
      </c>
    </row>
    <row r="167" ht="21" spans="1:7">
      <c r="A167" s="13" t="s">
        <v>172</v>
      </c>
      <c r="B167" s="13">
        <v>6</v>
      </c>
      <c r="C167" s="13">
        <v>0</v>
      </c>
      <c r="D167" s="13">
        <v>0</v>
      </c>
      <c r="E167" s="10">
        <v>6</v>
      </c>
      <c r="F167" s="13">
        <v>460.2</v>
      </c>
      <c r="G167" s="11">
        <v>2761.2</v>
      </c>
    </row>
    <row r="168" ht="21" spans="1:7">
      <c r="A168" s="13" t="s">
        <v>173</v>
      </c>
      <c r="B168" s="13">
        <v>6</v>
      </c>
      <c r="C168" s="13">
        <v>0</v>
      </c>
      <c r="D168" s="13">
        <v>0</v>
      </c>
      <c r="E168" s="10">
        <v>6</v>
      </c>
      <c r="F168" s="13">
        <v>460.2</v>
      </c>
      <c r="G168" s="11">
        <v>2761.2</v>
      </c>
    </row>
    <row r="169" ht="21" spans="1:7">
      <c r="A169" s="9" t="s">
        <v>174</v>
      </c>
      <c r="B169" s="9">
        <v>6</v>
      </c>
      <c r="C169" s="13">
        <v>0</v>
      </c>
      <c r="D169" s="13">
        <v>0</v>
      </c>
      <c r="E169" s="10">
        <v>6</v>
      </c>
      <c r="F169" s="13">
        <v>460.2</v>
      </c>
      <c r="G169" s="11">
        <v>2761.2</v>
      </c>
    </row>
    <row r="170" ht="21" spans="1:7">
      <c r="A170" s="9" t="s">
        <v>175</v>
      </c>
      <c r="B170" s="9">
        <v>26</v>
      </c>
      <c r="C170" s="13">
        <v>0</v>
      </c>
      <c r="D170" s="13">
        <v>0</v>
      </c>
      <c r="E170" s="10">
        <v>26</v>
      </c>
      <c r="F170" s="13">
        <v>472</v>
      </c>
      <c r="G170" s="11">
        <v>12272</v>
      </c>
    </row>
    <row r="171" ht="21" spans="1:7">
      <c r="A171" s="9" t="s">
        <v>176</v>
      </c>
      <c r="B171" s="9">
        <v>4</v>
      </c>
      <c r="C171" s="13">
        <v>0</v>
      </c>
      <c r="D171" s="13">
        <v>0</v>
      </c>
      <c r="E171" s="10">
        <v>4</v>
      </c>
      <c r="F171" s="13">
        <v>460.2</v>
      </c>
      <c r="G171" s="11">
        <v>1840.8</v>
      </c>
    </row>
    <row r="172" ht="21" spans="1:7">
      <c r="A172" s="13" t="s">
        <v>177</v>
      </c>
      <c r="B172" s="13">
        <v>6</v>
      </c>
      <c r="C172" s="13">
        <v>0</v>
      </c>
      <c r="D172" s="13">
        <v>0</v>
      </c>
      <c r="E172" s="10">
        <v>6</v>
      </c>
      <c r="F172" s="13">
        <v>460.2</v>
      </c>
      <c r="G172" s="11">
        <v>2761.2</v>
      </c>
    </row>
    <row r="173" ht="21" spans="1:7">
      <c r="A173" s="13" t="s">
        <v>178</v>
      </c>
      <c r="B173" s="13">
        <v>7</v>
      </c>
      <c r="C173" s="13">
        <v>0</v>
      </c>
      <c r="D173" s="13">
        <v>0</v>
      </c>
      <c r="E173" s="10">
        <v>7</v>
      </c>
      <c r="F173" s="13">
        <v>460.2</v>
      </c>
      <c r="G173" s="11">
        <v>3221.4</v>
      </c>
    </row>
    <row r="174" ht="21" spans="1:7">
      <c r="A174" s="13" t="s">
        <v>179</v>
      </c>
      <c r="B174" s="13">
        <v>5</v>
      </c>
      <c r="C174" s="13">
        <v>0</v>
      </c>
      <c r="D174" s="13">
        <v>0</v>
      </c>
      <c r="E174" s="10">
        <v>5</v>
      </c>
      <c r="F174" s="13">
        <v>613.6</v>
      </c>
      <c r="G174" s="11">
        <v>3068</v>
      </c>
    </row>
    <row r="175" ht="21" spans="1:7">
      <c r="A175" s="13" t="s">
        <v>180</v>
      </c>
      <c r="B175" s="13">
        <v>5</v>
      </c>
      <c r="C175" s="13">
        <v>0</v>
      </c>
      <c r="D175" s="13">
        <v>0</v>
      </c>
      <c r="E175" s="10">
        <v>5</v>
      </c>
      <c r="F175" s="13">
        <v>613.6</v>
      </c>
      <c r="G175" s="11">
        <v>3068</v>
      </c>
    </row>
    <row r="176" ht="21" spans="1:7">
      <c r="A176" s="13" t="s">
        <v>181</v>
      </c>
      <c r="B176" s="13">
        <v>5</v>
      </c>
      <c r="C176" s="13">
        <v>0</v>
      </c>
      <c r="D176" s="13">
        <v>0</v>
      </c>
      <c r="E176" s="10">
        <v>5</v>
      </c>
      <c r="F176" s="13">
        <v>613.6</v>
      </c>
      <c r="G176" s="11">
        <v>3068</v>
      </c>
    </row>
    <row r="177" ht="21" spans="1:7">
      <c r="A177" s="13" t="s">
        <v>182</v>
      </c>
      <c r="B177" s="13">
        <v>1</v>
      </c>
      <c r="C177" s="13">
        <v>0</v>
      </c>
      <c r="D177" s="13">
        <v>0</v>
      </c>
      <c r="E177" s="10">
        <v>1</v>
      </c>
      <c r="F177" s="13">
        <v>619.5</v>
      </c>
      <c r="G177" s="11">
        <v>619.5</v>
      </c>
    </row>
    <row r="178" ht="21" spans="1:7">
      <c r="A178" s="13" t="s">
        <v>183</v>
      </c>
      <c r="B178" s="13">
        <v>22</v>
      </c>
      <c r="C178" s="13">
        <v>0</v>
      </c>
      <c r="D178" s="13">
        <v>0</v>
      </c>
      <c r="E178" s="10">
        <v>22</v>
      </c>
      <c r="F178" s="13">
        <v>619.5</v>
      </c>
      <c r="G178" s="11">
        <v>13629</v>
      </c>
    </row>
    <row r="179" ht="21" spans="1:7">
      <c r="A179" s="13" t="s">
        <v>184</v>
      </c>
      <c r="B179" s="13">
        <v>1</v>
      </c>
      <c r="C179" s="13">
        <v>0</v>
      </c>
      <c r="D179" s="13">
        <v>0</v>
      </c>
      <c r="E179" s="10">
        <v>1</v>
      </c>
      <c r="F179" s="13">
        <v>675</v>
      </c>
      <c r="G179" s="11">
        <v>675</v>
      </c>
    </row>
    <row r="180" ht="21" spans="1:7">
      <c r="A180" s="13" t="s">
        <v>185</v>
      </c>
      <c r="B180" s="13">
        <v>2</v>
      </c>
      <c r="C180" s="13">
        <v>0</v>
      </c>
      <c r="D180" s="13">
        <v>0</v>
      </c>
      <c r="E180" s="10">
        <v>2</v>
      </c>
      <c r="F180" s="13">
        <v>200</v>
      </c>
      <c r="G180" s="11">
        <v>400</v>
      </c>
    </row>
    <row r="181" ht="21" spans="1:7">
      <c r="A181" s="13" t="s">
        <v>186</v>
      </c>
      <c r="B181" s="13">
        <v>7</v>
      </c>
      <c r="C181" s="13">
        <v>0</v>
      </c>
      <c r="D181" s="13">
        <v>0</v>
      </c>
      <c r="E181" s="10">
        <v>7</v>
      </c>
      <c r="F181" s="13">
        <v>383.5</v>
      </c>
      <c r="G181" s="11">
        <v>2684.5</v>
      </c>
    </row>
    <row r="182" ht="21" spans="1:7">
      <c r="A182" s="13" t="s">
        <v>187</v>
      </c>
      <c r="B182" s="13">
        <v>1450</v>
      </c>
      <c r="C182" s="13">
        <v>0</v>
      </c>
      <c r="D182" s="13">
        <v>500</v>
      </c>
      <c r="E182" s="10">
        <v>950</v>
      </c>
      <c r="F182" s="13">
        <v>2.6</v>
      </c>
      <c r="G182" s="11">
        <v>2470</v>
      </c>
    </row>
    <row r="183" ht="21" spans="1:7">
      <c r="A183" s="13" t="s">
        <v>188</v>
      </c>
      <c r="B183" s="13">
        <v>8</v>
      </c>
      <c r="C183" s="13">
        <v>0</v>
      </c>
      <c r="D183" s="13">
        <v>0</v>
      </c>
      <c r="E183" s="10">
        <v>8</v>
      </c>
      <c r="F183" s="13">
        <v>1200</v>
      </c>
      <c r="G183" s="11">
        <v>9600</v>
      </c>
    </row>
    <row r="184" ht="21" spans="1:7">
      <c r="A184" s="13" t="s">
        <v>189</v>
      </c>
      <c r="B184" s="13">
        <v>2</v>
      </c>
      <c r="C184" s="13">
        <v>0</v>
      </c>
      <c r="D184" s="13">
        <v>2</v>
      </c>
      <c r="E184" s="27">
        <v>0</v>
      </c>
      <c r="F184" s="13">
        <v>100</v>
      </c>
      <c r="G184" s="11">
        <v>0</v>
      </c>
    </row>
    <row r="185" ht="21" spans="1:7">
      <c r="A185" s="20" t="s">
        <v>65</v>
      </c>
      <c r="B185" s="20">
        <v>19</v>
      </c>
      <c r="C185" s="13">
        <v>0</v>
      </c>
      <c r="D185" s="20">
        <v>1</v>
      </c>
      <c r="E185" s="10">
        <v>18</v>
      </c>
      <c r="F185" s="20">
        <v>1003</v>
      </c>
      <c r="G185" s="11">
        <v>18054</v>
      </c>
    </row>
    <row r="186" ht="21" spans="1:7">
      <c r="A186" s="13" t="s">
        <v>190</v>
      </c>
      <c r="B186" s="13">
        <v>5</v>
      </c>
      <c r="C186" s="13">
        <v>0</v>
      </c>
      <c r="D186" s="13">
        <v>1</v>
      </c>
      <c r="E186" s="10">
        <v>4</v>
      </c>
      <c r="F186" s="13">
        <v>2336.4</v>
      </c>
      <c r="G186" s="11">
        <v>9345.6</v>
      </c>
    </row>
    <row r="187" ht="21" spans="1:7">
      <c r="A187" s="13" t="s">
        <v>191</v>
      </c>
      <c r="B187" s="13">
        <v>3</v>
      </c>
      <c r="C187" s="13">
        <v>0</v>
      </c>
      <c r="D187" s="13">
        <v>0</v>
      </c>
      <c r="E187" s="10">
        <v>3</v>
      </c>
      <c r="F187" s="13">
        <v>1156</v>
      </c>
      <c r="G187" s="11">
        <v>3468</v>
      </c>
    </row>
    <row r="188" ht="21" spans="1:7">
      <c r="A188" s="13" t="s">
        <v>192</v>
      </c>
      <c r="B188" s="13">
        <v>8</v>
      </c>
      <c r="C188" s="13">
        <v>0</v>
      </c>
      <c r="D188" s="13">
        <v>0</v>
      </c>
      <c r="E188" s="10">
        <v>8</v>
      </c>
      <c r="F188" s="13">
        <v>1050.2</v>
      </c>
      <c r="G188" s="11">
        <v>8401.6</v>
      </c>
    </row>
    <row r="189" ht="21" spans="1:7">
      <c r="A189" s="13" t="s">
        <v>193</v>
      </c>
      <c r="B189" s="13">
        <v>4</v>
      </c>
      <c r="C189" s="13">
        <v>0</v>
      </c>
      <c r="D189" s="13">
        <v>1</v>
      </c>
      <c r="E189" s="10">
        <v>3</v>
      </c>
      <c r="F189" s="13">
        <v>1298</v>
      </c>
      <c r="G189" s="11">
        <v>3894</v>
      </c>
    </row>
    <row r="190" ht="21" spans="1:7">
      <c r="A190" s="13" t="s">
        <v>194</v>
      </c>
      <c r="B190" s="13">
        <v>1</v>
      </c>
      <c r="C190" s="13">
        <v>0</v>
      </c>
      <c r="D190" s="13">
        <v>0</v>
      </c>
      <c r="E190" s="10">
        <v>1</v>
      </c>
      <c r="F190" s="13">
        <v>445</v>
      </c>
      <c r="G190" s="11">
        <v>445</v>
      </c>
    </row>
    <row r="191" ht="21" spans="1:7">
      <c r="A191" s="13" t="s">
        <v>195</v>
      </c>
      <c r="B191" s="13">
        <v>1</v>
      </c>
      <c r="C191" s="13">
        <v>0</v>
      </c>
      <c r="D191" s="13">
        <v>0</v>
      </c>
      <c r="E191" s="10">
        <v>1</v>
      </c>
      <c r="F191" s="13">
        <v>2900</v>
      </c>
      <c r="G191" s="11">
        <v>2900</v>
      </c>
    </row>
    <row r="192" ht="21" spans="1:7">
      <c r="A192" s="13" t="s">
        <v>196</v>
      </c>
      <c r="B192" s="13">
        <v>18</v>
      </c>
      <c r="C192" s="13">
        <v>0</v>
      </c>
      <c r="D192" s="13">
        <v>2</v>
      </c>
      <c r="E192" s="10">
        <v>16</v>
      </c>
      <c r="F192" s="13">
        <v>118</v>
      </c>
      <c r="G192" s="11">
        <v>1888</v>
      </c>
    </row>
    <row r="193" ht="21" spans="1:7">
      <c r="A193" s="13" t="s">
        <v>197</v>
      </c>
      <c r="B193" s="13">
        <v>2</v>
      </c>
      <c r="C193" s="13">
        <v>0</v>
      </c>
      <c r="D193" s="13">
        <v>0</v>
      </c>
      <c r="E193" s="10">
        <v>2</v>
      </c>
      <c r="F193" s="13">
        <v>106.2</v>
      </c>
      <c r="G193" s="11">
        <v>212.4</v>
      </c>
    </row>
    <row r="194" ht="21" spans="1:7">
      <c r="A194" s="13" t="s">
        <v>198</v>
      </c>
      <c r="B194" s="13">
        <v>4</v>
      </c>
      <c r="C194" s="13">
        <v>0</v>
      </c>
      <c r="D194" s="13">
        <v>2</v>
      </c>
      <c r="E194" s="10">
        <v>2</v>
      </c>
      <c r="F194" s="13">
        <v>68.44</v>
      </c>
      <c r="G194" s="11">
        <v>136.88</v>
      </c>
    </row>
    <row r="195" ht="21" spans="1:7">
      <c r="A195" s="13" t="s">
        <v>199</v>
      </c>
      <c r="B195" s="13">
        <v>1</v>
      </c>
      <c r="C195" s="13">
        <v>0</v>
      </c>
      <c r="D195" s="13">
        <v>0</v>
      </c>
      <c r="E195" s="10">
        <v>1</v>
      </c>
      <c r="F195" s="13">
        <v>1200</v>
      </c>
      <c r="G195" s="11">
        <v>1200</v>
      </c>
    </row>
    <row r="196" ht="21" spans="1:7">
      <c r="A196" s="13" t="s">
        <v>212</v>
      </c>
      <c r="B196" s="13"/>
      <c r="C196" s="13">
        <v>100</v>
      </c>
      <c r="D196" s="13">
        <v>20</v>
      </c>
      <c r="E196" s="10">
        <v>80</v>
      </c>
      <c r="F196" s="13">
        <v>15</v>
      </c>
      <c r="G196" s="11">
        <v>1200</v>
      </c>
    </row>
    <row r="197" ht="21" spans="1:7">
      <c r="A197" s="13" t="s">
        <v>213</v>
      </c>
      <c r="B197" s="13">
        <v>82</v>
      </c>
      <c r="C197" s="13">
        <v>0</v>
      </c>
      <c r="D197" s="13">
        <v>28</v>
      </c>
      <c r="E197" s="10">
        <v>54</v>
      </c>
      <c r="F197" s="13">
        <v>7</v>
      </c>
      <c r="G197" s="11">
        <v>378</v>
      </c>
    </row>
    <row r="198" ht="21" spans="1:7">
      <c r="A198" s="13" t="s">
        <v>201</v>
      </c>
      <c r="B198" s="13">
        <v>2</v>
      </c>
      <c r="C198" s="13">
        <v>0</v>
      </c>
      <c r="D198" s="13">
        <v>0</v>
      </c>
      <c r="E198" s="10">
        <v>2</v>
      </c>
      <c r="F198" s="13">
        <v>25.96</v>
      </c>
      <c r="G198" s="11">
        <v>51.92</v>
      </c>
    </row>
    <row r="199" ht="21" spans="1:7">
      <c r="A199" s="13" t="s">
        <v>203</v>
      </c>
      <c r="B199" s="13">
        <v>2</v>
      </c>
      <c r="C199" s="13">
        <v>0</v>
      </c>
      <c r="D199" s="13">
        <v>0</v>
      </c>
      <c r="E199" s="10">
        <v>2</v>
      </c>
      <c r="F199" s="13">
        <v>95</v>
      </c>
      <c r="G199" s="11">
        <v>190</v>
      </c>
    </row>
    <row r="200" ht="21" spans="1:7">
      <c r="A200" s="20" t="s">
        <v>204</v>
      </c>
      <c r="B200" s="20">
        <v>10</v>
      </c>
      <c r="C200" s="13">
        <v>0</v>
      </c>
      <c r="D200" s="20">
        <v>1</v>
      </c>
      <c r="E200" s="10">
        <v>9</v>
      </c>
      <c r="F200" s="20">
        <v>17.7</v>
      </c>
      <c r="G200" s="11">
        <v>159.3</v>
      </c>
    </row>
    <row r="201" ht="27" spans="1:7">
      <c r="A201" s="21"/>
      <c r="B201" s="22"/>
      <c r="C201" s="23"/>
      <c r="D201" s="23"/>
      <c r="E201" s="28" t="s">
        <v>116</v>
      </c>
      <c r="F201" s="28"/>
      <c r="G201" s="25">
        <v>290377.78</v>
      </c>
    </row>
    <row r="202" spans="1:7">
      <c r="A202" s="26"/>
      <c r="B202" s="26"/>
      <c r="C202" s="26"/>
      <c r="D202" s="26"/>
      <c r="E202" s="26"/>
      <c r="F202" s="26"/>
      <c r="G202" s="26"/>
    </row>
    <row r="203" ht="41.25" spans="1:7">
      <c r="A203" s="1"/>
      <c r="B203" s="1"/>
      <c r="C203" s="29" t="s">
        <v>214</v>
      </c>
      <c r="D203" s="1"/>
      <c r="E203" s="1"/>
      <c r="F203" s="1"/>
      <c r="G203" s="1"/>
    </row>
    <row r="204" ht="21" spans="1:7">
      <c r="A204" s="3"/>
      <c r="B204" s="3"/>
      <c r="C204" s="3"/>
      <c r="D204" s="3"/>
      <c r="E204" s="3"/>
      <c r="F204" s="3"/>
      <c r="G204" s="3"/>
    </row>
    <row r="205" ht="21" spans="1:7">
      <c r="A205" s="3" t="s">
        <v>105</v>
      </c>
      <c r="B205" s="4" t="s">
        <v>106</v>
      </c>
      <c r="C205" s="4" t="s">
        <v>107</v>
      </c>
      <c r="D205" s="4" t="s">
        <v>108</v>
      </c>
      <c r="E205" s="5" t="s">
        <v>109</v>
      </c>
      <c r="F205" s="4" t="s">
        <v>110</v>
      </c>
      <c r="G205" s="4" t="s">
        <v>111</v>
      </c>
    </row>
    <row r="206" ht="21" spans="1:7">
      <c r="A206" s="6"/>
      <c r="B206" s="6"/>
      <c r="C206" s="6"/>
      <c r="D206" s="6"/>
      <c r="E206" s="6"/>
      <c r="F206" s="6"/>
      <c r="G206" s="6"/>
    </row>
    <row r="207" ht="21" spans="1:7">
      <c r="A207" s="7" t="s">
        <v>112</v>
      </c>
      <c r="B207" s="8" t="s">
        <v>113</v>
      </c>
      <c r="C207" s="8" t="s">
        <v>114</v>
      </c>
      <c r="D207" s="8" t="s">
        <v>115</v>
      </c>
      <c r="E207" s="8" t="s">
        <v>116</v>
      </c>
      <c r="F207" s="8" t="s">
        <v>117</v>
      </c>
      <c r="G207" s="8" t="s">
        <v>116</v>
      </c>
    </row>
    <row r="208" ht="21" spans="1:7">
      <c r="A208" s="9" t="s">
        <v>118</v>
      </c>
      <c r="B208" s="9">
        <v>213</v>
      </c>
      <c r="C208" s="9">
        <v>0</v>
      </c>
      <c r="D208" s="9">
        <v>87</v>
      </c>
      <c r="E208" s="10">
        <v>126</v>
      </c>
      <c r="F208" s="11">
        <v>247.8</v>
      </c>
      <c r="G208" s="11">
        <v>31222.8</v>
      </c>
    </row>
    <row r="209" ht="21" spans="1:7">
      <c r="A209" s="9" t="s">
        <v>94</v>
      </c>
      <c r="B209" s="9">
        <v>11</v>
      </c>
      <c r="C209" s="9">
        <v>60</v>
      </c>
      <c r="D209" s="9">
        <v>51</v>
      </c>
      <c r="E209" s="10">
        <v>20</v>
      </c>
      <c r="F209" s="12">
        <v>12.33</v>
      </c>
      <c r="G209" s="11">
        <v>246.6</v>
      </c>
    </row>
    <row r="210" ht="21" spans="1:7">
      <c r="A210" s="9" t="s">
        <v>119</v>
      </c>
      <c r="B210" s="9">
        <v>122</v>
      </c>
      <c r="C210" s="9">
        <v>0</v>
      </c>
      <c r="D210" s="9">
        <v>5</v>
      </c>
      <c r="E210" s="10">
        <v>117</v>
      </c>
      <c r="F210" s="12">
        <v>12.29</v>
      </c>
      <c r="G210" s="11">
        <v>1437.93</v>
      </c>
    </row>
    <row r="211" ht="21" spans="1:7">
      <c r="A211" s="13" t="s">
        <v>120</v>
      </c>
      <c r="B211" s="13">
        <v>53</v>
      </c>
      <c r="C211" s="9">
        <v>0</v>
      </c>
      <c r="D211" s="13">
        <v>9</v>
      </c>
      <c r="E211" s="10">
        <v>44</v>
      </c>
      <c r="F211" s="12">
        <v>12.29</v>
      </c>
      <c r="G211" s="11">
        <v>540.76</v>
      </c>
    </row>
    <row r="212" ht="21" spans="1:7">
      <c r="A212" s="9" t="s">
        <v>206</v>
      </c>
      <c r="B212" s="9">
        <v>2</v>
      </c>
      <c r="C212" s="9">
        <v>0</v>
      </c>
      <c r="D212" s="9">
        <v>1</v>
      </c>
      <c r="E212" s="10">
        <v>1</v>
      </c>
      <c r="F212" s="12">
        <v>165</v>
      </c>
      <c r="G212" s="11">
        <v>165</v>
      </c>
    </row>
    <row r="213" ht="21" spans="1:7">
      <c r="A213" s="9" t="s">
        <v>122</v>
      </c>
      <c r="B213" s="9">
        <v>19</v>
      </c>
      <c r="C213" s="9">
        <v>0</v>
      </c>
      <c r="D213" s="9">
        <v>5</v>
      </c>
      <c r="E213" s="10">
        <v>14</v>
      </c>
      <c r="F213" s="13">
        <v>35.4</v>
      </c>
      <c r="G213" s="11">
        <v>495.6</v>
      </c>
    </row>
    <row r="214" ht="21" spans="1:7">
      <c r="A214" s="13" t="s">
        <v>123</v>
      </c>
      <c r="B214" s="13">
        <v>1</v>
      </c>
      <c r="C214" s="9">
        <v>0</v>
      </c>
      <c r="D214" s="13">
        <v>0</v>
      </c>
      <c r="E214" s="10">
        <v>1</v>
      </c>
      <c r="F214" s="13">
        <v>90</v>
      </c>
      <c r="G214" s="11">
        <v>90</v>
      </c>
    </row>
    <row r="215" ht="21" spans="1:7">
      <c r="A215" s="9" t="s">
        <v>124</v>
      </c>
      <c r="B215" s="9">
        <v>46</v>
      </c>
      <c r="C215" s="9">
        <v>0</v>
      </c>
      <c r="D215" s="9">
        <v>11</v>
      </c>
      <c r="E215" s="10">
        <v>35</v>
      </c>
      <c r="F215" s="13">
        <v>47.2</v>
      </c>
      <c r="G215" s="11">
        <v>1652</v>
      </c>
    </row>
    <row r="216" ht="21" spans="1:7">
      <c r="A216" s="9" t="s">
        <v>48</v>
      </c>
      <c r="B216" s="9">
        <v>1</v>
      </c>
      <c r="C216" s="9">
        <v>0</v>
      </c>
      <c r="D216" s="9">
        <v>1</v>
      </c>
      <c r="E216" s="10">
        <v>0</v>
      </c>
      <c r="F216" s="13">
        <v>259.6</v>
      </c>
      <c r="G216" s="11">
        <v>0</v>
      </c>
    </row>
    <row r="217" ht="21" spans="1:7">
      <c r="A217" s="9" t="s">
        <v>101</v>
      </c>
      <c r="B217" s="9">
        <v>0</v>
      </c>
      <c r="C217" s="9">
        <v>1</v>
      </c>
      <c r="D217" s="9">
        <v>1</v>
      </c>
      <c r="E217" s="10">
        <v>0</v>
      </c>
      <c r="F217" s="13">
        <v>110</v>
      </c>
      <c r="G217" s="11">
        <v>0</v>
      </c>
    </row>
    <row r="218" ht="21" spans="1:7">
      <c r="A218" s="9" t="s">
        <v>41</v>
      </c>
      <c r="B218" s="9">
        <v>3</v>
      </c>
      <c r="C218" s="9">
        <v>0</v>
      </c>
      <c r="D218" s="9">
        <v>2</v>
      </c>
      <c r="E218" s="10">
        <v>1</v>
      </c>
      <c r="F218" s="13">
        <v>49.56</v>
      </c>
      <c r="G218" s="11">
        <v>49.56</v>
      </c>
    </row>
    <row r="219" ht="21" spans="1:7">
      <c r="A219" s="13" t="s">
        <v>126</v>
      </c>
      <c r="B219" s="13">
        <v>9</v>
      </c>
      <c r="C219" s="9">
        <v>0</v>
      </c>
      <c r="D219" s="13">
        <v>7</v>
      </c>
      <c r="E219" s="10">
        <v>2</v>
      </c>
      <c r="F219" s="13">
        <v>107.38</v>
      </c>
      <c r="G219" s="11">
        <v>214.76</v>
      </c>
    </row>
    <row r="220" ht="21" spans="1:7">
      <c r="A220" s="13" t="s">
        <v>127</v>
      </c>
      <c r="B220" s="13">
        <v>21</v>
      </c>
      <c r="C220" s="9">
        <v>0</v>
      </c>
      <c r="D220" s="13">
        <v>1</v>
      </c>
      <c r="E220" s="10">
        <v>20</v>
      </c>
      <c r="F220" s="13">
        <v>5</v>
      </c>
      <c r="G220" s="11">
        <v>100</v>
      </c>
    </row>
    <row r="221" ht="21" spans="1:7">
      <c r="A221" s="13" t="s">
        <v>207</v>
      </c>
      <c r="B221" s="13">
        <v>41</v>
      </c>
      <c r="C221" s="9">
        <v>0</v>
      </c>
      <c r="D221" s="13">
        <v>6</v>
      </c>
      <c r="E221" s="10">
        <v>35</v>
      </c>
      <c r="F221" s="13">
        <v>80.63</v>
      </c>
      <c r="G221" s="11">
        <v>2822.05</v>
      </c>
    </row>
    <row r="222" ht="21" spans="1:7">
      <c r="A222" s="13" t="s">
        <v>131</v>
      </c>
      <c r="B222" s="13">
        <v>11</v>
      </c>
      <c r="C222" s="9">
        <v>0</v>
      </c>
      <c r="D222" s="13">
        <v>2</v>
      </c>
      <c r="E222" s="10">
        <v>9</v>
      </c>
      <c r="F222" s="13">
        <v>94.4</v>
      </c>
      <c r="G222" s="11">
        <v>849.6</v>
      </c>
    </row>
    <row r="223" ht="21" spans="1:7">
      <c r="A223" s="13" t="s">
        <v>132</v>
      </c>
      <c r="B223" s="13">
        <v>6</v>
      </c>
      <c r="C223" s="9">
        <v>0</v>
      </c>
      <c r="D223" s="13">
        <v>1</v>
      </c>
      <c r="E223" s="10">
        <v>5</v>
      </c>
      <c r="F223" s="13">
        <v>49.56</v>
      </c>
      <c r="G223" s="11">
        <v>247.8</v>
      </c>
    </row>
    <row r="224" ht="21" spans="1:7">
      <c r="A224" s="9" t="s">
        <v>208</v>
      </c>
      <c r="B224" s="9">
        <v>1</v>
      </c>
      <c r="C224" s="9">
        <v>0</v>
      </c>
      <c r="D224" s="9">
        <v>0</v>
      </c>
      <c r="E224" s="10">
        <v>1</v>
      </c>
      <c r="F224" s="13">
        <v>195</v>
      </c>
      <c r="G224" s="11">
        <v>195</v>
      </c>
    </row>
    <row r="225" ht="21" spans="1:7">
      <c r="A225" s="13" t="s">
        <v>209</v>
      </c>
      <c r="B225" s="13">
        <v>1</v>
      </c>
      <c r="C225" s="13">
        <v>0</v>
      </c>
      <c r="D225" s="15">
        <v>0</v>
      </c>
      <c r="E225" s="10">
        <v>1</v>
      </c>
      <c r="F225" s="13">
        <v>145</v>
      </c>
      <c r="G225" s="11">
        <v>145</v>
      </c>
    </row>
    <row r="226" ht="21" spans="1:7">
      <c r="A226" s="16" t="s">
        <v>134</v>
      </c>
      <c r="B226" s="9">
        <v>1</v>
      </c>
      <c r="C226" s="9">
        <v>0</v>
      </c>
      <c r="D226" s="9">
        <v>1</v>
      </c>
      <c r="E226" s="10">
        <v>0</v>
      </c>
      <c r="F226" s="13">
        <v>88.5</v>
      </c>
      <c r="G226" s="11">
        <v>0</v>
      </c>
    </row>
    <row r="227" ht="21" spans="1:7">
      <c r="A227" s="9" t="s">
        <v>135</v>
      </c>
      <c r="B227" s="9">
        <v>4</v>
      </c>
      <c r="C227" s="9">
        <v>0</v>
      </c>
      <c r="D227" s="9">
        <v>0</v>
      </c>
      <c r="E227" s="10">
        <v>4</v>
      </c>
      <c r="F227" s="13">
        <v>566.4</v>
      </c>
      <c r="G227" s="11">
        <v>2265.6</v>
      </c>
    </row>
    <row r="228" ht="21" spans="1:7">
      <c r="A228" s="13" t="s">
        <v>103</v>
      </c>
      <c r="B228" s="13">
        <v>1</v>
      </c>
      <c r="C228" s="9">
        <v>2</v>
      </c>
      <c r="D228" s="13">
        <v>3</v>
      </c>
      <c r="E228" s="10">
        <v>0</v>
      </c>
      <c r="F228" s="13">
        <v>450</v>
      </c>
      <c r="G228" s="11">
        <v>0</v>
      </c>
    </row>
    <row r="229" ht="21" spans="1:7">
      <c r="A229" s="9" t="s">
        <v>136</v>
      </c>
      <c r="B229" s="13">
        <v>3</v>
      </c>
      <c r="C229" s="9">
        <v>4</v>
      </c>
      <c r="D229" s="13">
        <v>7</v>
      </c>
      <c r="E229" s="10">
        <v>0</v>
      </c>
      <c r="F229" s="13">
        <v>65</v>
      </c>
      <c r="G229" s="11">
        <v>0</v>
      </c>
    </row>
    <row r="230" ht="21" spans="1:7">
      <c r="A230" s="9" t="s">
        <v>137</v>
      </c>
      <c r="B230" s="9">
        <v>5</v>
      </c>
      <c r="C230" s="9">
        <v>0</v>
      </c>
      <c r="D230" s="9">
        <v>4</v>
      </c>
      <c r="E230" s="10">
        <v>1</v>
      </c>
      <c r="F230" s="13">
        <v>66.87</v>
      </c>
      <c r="G230" s="11">
        <v>66.87</v>
      </c>
    </row>
    <row r="231" ht="21" spans="1:7">
      <c r="A231" s="9" t="s">
        <v>138</v>
      </c>
      <c r="B231" s="9">
        <v>2</v>
      </c>
      <c r="C231" s="9">
        <v>0</v>
      </c>
      <c r="D231" s="9">
        <v>2</v>
      </c>
      <c r="E231" s="10">
        <v>0</v>
      </c>
      <c r="F231" s="13">
        <v>66.87</v>
      </c>
      <c r="G231" s="11">
        <v>0</v>
      </c>
    </row>
    <row r="232" ht="21" spans="1:7">
      <c r="A232" s="13" t="s">
        <v>215</v>
      </c>
      <c r="B232" s="13">
        <v>0</v>
      </c>
      <c r="C232" s="13">
        <v>12</v>
      </c>
      <c r="D232" s="13">
        <v>5</v>
      </c>
      <c r="E232" s="10">
        <v>7</v>
      </c>
      <c r="F232" s="13">
        <v>55</v>
      </c>
      <c r="G232" s="11">
        <v>385</v>
      </c>
    </row>
    <row r="233" ht="21" spans="1:7">
      <c r="A233" s="13" t="s">
        <v>216</v>
      </c>
      <c r="B233" s="13">
        <v>0</v>
      </c>
      <c r="C233" s="13">
        <v>12</v>
      </c>
      <c r="D233" s="13">
        <v>5</v>
      </c>
      <c r="E233" s="10">
        <v>7</v>
      </c>
      <c r="F233" s="13">
        <v>55</v>
      </c>
      <c r="G233" s="11">
        <v>385</v>
      </c>
    </row>
    <row r="234" ht="21" spans="1:7">
      <c r="A234" s="9" t="s">
        <v>139</v>
      </c>
      <c r="B234" s="9">
        <v>29</v>
      </c>
      <c r="C234" s="9">
        <v>0</v>
      </c>
      <c r="D234" s="9">
        <v>5</v>
      </c>
      <c r="E234" s="10">
        <v>24</v>
      </c>
      <c r="F234" s="13">
        <v>62.93</v>
      </c>
      <c r="G234" s="11">
        <v>1510.32</v>
      </c>
    </row>
    <row r="235" ht="21" spans="1:7">
      <c r="A235" s="13" t="s">
        <v>210</v>
      </c>
      <c r="B235" s="13">
        <v>4892</v>
      </c>
      <c r="C235" s="9">
        <v>0</v>
      </c>
      <c r="D235" s="13">
        <v>737</v>
      </c>
      <c r="E235" s="10">
        <v>4155</v>
      </c>
      <c r="F235" s="13">
        <v>1.18</v>
      </c>
      <c r="G235" s="11">
        <v>4902.9</v>
      </c>
    </row>
    <row r="236" ht="21" spans="1:7">
      <c r="A236" s="13" t="s">
        <v>217</v>
      </c>
      <c r="B236" s="13">
        <v>0</v>
      </c>
      <c r="C236" s="13">
        <v>200</v>
      </c>
      <c r="D236" s="13">
        <v>200</v>
      </c>
      <c r="E236" s="10">
        <v>0</v>
      </c>
      <c r="F236" s="13">
        <v>1.18</v>
      </c>
      <c r="G236" s="11">
        <v>0</v>
      </c>
    </row>
    <row r="237" ht="21" spans="1:7">
      <c r="A237" s="9" t="s">
        <v>141</v>
      </c>
      <c r="B237" s="9">
        <v>78</v>
      </c>
      <c r="C237" s="9">
        <v>0</v>
      </c>
      <c r="D237" s="9">
        <v>14</v>
      </c>
      <c r="E237" s="10">
        <v>64</v>
      </c>
      <c r="F237" s="13">
        <v>58.33</v>
      </c>
      <c r="G237" s="11">
        <v>3733.12</v>
      </c>
    </row>
    <row r="238" ht="21" spans="1:7">
      <c r="A238" s="9" t="s">
        <v>142</v>
      </c>
      <c r="B238" s="9">
        <v>9</v>
      </c>
      <c r="C238" s="9">
        <v>0</v>
      </c>
      <c r="D238" s="9">
        <v>0</v>
      </c>
      <c r="E238" s="10">
        <v>9</v>
      </c>
      <c r="F238" s="13">
        <v>135.7</v>
      </c>
      <c r="G238" s="11">
        <v>1221.3</v>
      </c>
    </row>
    <row r="239" ht="21" spans="1:7">
      <c r="A239" s="9" t="s">
        <v>143</v>
      </c>
      <c r="B239" s="9">
        <v>1</v>
      </c>
      <c r="C239" s="9">
        <v>0</v>
      </c>
      <c r="D239" s="9">
        <v>0</v>
      </c>
      <c r="E239" s="10">
        <v>1</v>
      </c>
      <c r="F239" s="13">
        <v>75</v>
      </c>
      <c r="G239" s="11">
        <v>75</v>
      </c>
    </row>
    <row r="240" ht="21" spans="1:7">
      <c r="A240" s="9" t="s">
        <v>144</v>
      </c>
      <c r="B240" s="9">
        <v>6</v>
      </c>
      <c r="C240" s="9">
        <v>0</v>
      </c>
      <c r="D240" s="9">
        <v>6</v>
      </c>
      <c r="E240" s="10">
        <v>0</v>
      </c>
      <c r="F240" s="13">
        <v>135.7</v>
      </c>
      <c r="G240" s="11">
        <v>0</v>
      </c>
    </row>
    <row r="241" ht="21" spans="1:7">
      <c r="A241" s="9" t="s">
        <v>145</v>
      </c>
      <c r="B241" s="9">
        <v>6</v>
      </c>
      <c r="C241" s="9">
        <v>0</v>
      </c>
      <c r="D241" s="9">
        <v>5</v>
      </c>
      <c r="E241" s="10">
        <v>1</v>
      </c>
      <c r="F241" s="13">
        <v>94.4</v>
      </c>
      <c r="G241" s="11">
        <v>94.4</v>
      </c>
    </row>
    <row r="242" ht="21" spans="1:7">
      <c r="A242" s="9" t="s">
        <v>146</v>
      </c>
      <c r="B242" s="9">
        <v>10</v>
      </c>
      <c r="C242" s="9">
        <v>0</v>
      </c>
      <c r="D242" s="9">
        <v>0</v>
      </c>
      <c r="E242" s="10">
        <v>10</v>
      </c>
      <c r="F242" s="13">
        <v>94.4</v>
      </c>
      <c r="G242" s="11">
        <v>944</v>
      </c>
    </row>
    <row r="243" ht="21" spans="1:7">
      <c r="A243" s="13" t="s">
        <v>218</v>
      </c>
      <c r="B243" s="13">
        <v>10</v>
      </c>
      <c r="C243" s="13">
        <v>0</v>
      </c>
      <c r="D243" s="13">
        <v>10</v>
      </c>
      <c r="E243" s="10">
        <v>0</v>
      </c>
      <c r="F243" s="13">
        <v>177</v>
      </c>
      <c r="G243" s="11">
        <v>0</v>
      </c>
    </row>
    <row r="244" ht="21" spans="1:7">
      <c r="A244" s="13" t="s">
        <v>219</v>
      </c>
      <c r="B244" s="13">
        <v>4</v>
      </c>
      <c r="C244" s="13">
        <v>0</v>
      </c>
      <c r="D244" s="13">
        <v>4</v>
      </c>
      <c r="E244" s="10">
        <v>0</v>
      </c>
      <c r="F244" s="13">
        <v>177</v>
      </c>
      <c r="G244" s="11">
        <v>0</v>
      </c>
    </row>
    <row r="245" ht="21" spans="1:7">
      <c r="A245" s="9" t="s">
        <v>147</v>
      </c>
      <c r="B245" s="9">
        <v>27</v>
      </c>
      <c r="C245" s="9">
        <v>0</v>
      </c>
      <c r="D245" s="9">
        <v>5</v>
      </c>
      <c r="E245" s="10">
        <v>22</v>
      </c>
      <c r="F245" s="13">
        <v>14.95</v>
      </c>
      <c r="G245" s="11">
        <v>328.9</v>
      </c>
    </row>
    <row r="246" ht="21" spans="1:7">
      <c r="A246" s="9" t="s">
        <v>148</v>
      </c>
      <c r="B246" s="9">
        <v>1</v>
      </c>
      <c r="C246" s="9">
        <v>0</v>
      </c>
      <c r="D246" s="9">
        <v>1</v>
      </c>
      <c r="E246" s="10">
        <v>0</v>
      </c>
      <c r="F246" s="13">
        <v>475</v>
      </c>
      <c r="G246" s="11">
        <v>0</v>
      </c>
    </row>
    <row r="247" ht="21" spans="1:7">
      <c r="A247" s="9" t="s">
        <v>149</v>
      </c>
      <c r="B247" s="9">
        <v>19</v>
      </c>
      <c r="C247" s="9">
        <v>0</v>
      </c>
      <c r="D247" s="9">
        <v>1</v>
      </c>
      <c r="E247" s="10">
        <v>18</v>
      </c>
      <c r="F247" s="13">
        <v>25.96</v>
      </c>
      <c r="G247" s="11">
        <v>467.28</v>
      </c>
    </row>
    <row r="248" ht="21" spans="1:7">
      <c r="A248" s="9" t="s">
        <v>150</v>
      </c>
      <c r="B248" s="9">
        <v>21</v>
      </c>
      <c r="C248" s="9">
        <v>0</v>
      </c>
      <c r="D248" s="9">
        <v>1</v>
      </c>
      <c r="E248" s="10">
        <v>20</v>
      </c>
      <c r="F248" s="13">
        <v>531</v>
      </c>
      <c r="G248" s="11">
        <v>10620</v>
      </c>
    </row>
    <row r="249" ht="21" spans="1:7">
      <c r="A249" s="9" t="s">
        <v>220</v>
      </c>
      <c r="B249" s="9">
        <v>1466</v>
      </c>
      <c r="C249" s="9">
        <v>0</v>
      </c>
      <c r="D249" s="9">
        <v>510</v>
      </c>
      <c r="E249" s="10">
        <v>956</v>
      </c>
      <c r="F249" s="13">
        <v>2.42</v>
      </c>
      <c r="G249" s="11">
        <v>2313.52</v>
      </c>
    </row>
    <row r="250" ht="21" spans="1:7">
      <c r="A250" s="13" t="s">
        <v>153</v>
      </c>
      <c r="B250" s="13">
        <v>25</v>
      </c>
      <c r="C250" s="9">
        <v>0</v>
      </c>
      <c r="D250" s="13">
        <v>3</v>
      </c>
      <c r="E250" s="10">
        <v>22</v>
      </c>
      <c r="F250" s="13">
        <v>7.552</v>
      </c>
      <c r="G250" s="11">
        <v>166.144</v>
      </c>
    </row>
    <row r="251" ht="21" spans="1:7">
      <c r="A251" s="13" t="s">
        <v>211</v>
      </c>
      <c r="B251" s="13">
        <v>2</v>
      </c>
      <c r="C251" s="13">
        <v>6</v>
      </c>
      <c r="D251" s="13">
        <v>0</v>
      </c>
      <c r="E251" s="10">
        <v>8</v>
      </c>
      <c r="F251" s="13">
        <v>118</v>
      </c>
      <c r="G251" s="11">
        <v>944</v>
      </c>
    </row>
    <row r="252" ht="21" spans="1:7">
      <c r="A252" s="13" t="s">
        <v>155</v>
      </c>
      <c r="B252" s="13">
        <v>6</v>
      </c>
      <c r="C252" s="13">
        <v>10</v>
      </c>
      <c r="D252" s="13">
        <v>2</v>
      </c>
      <c r="E252" s="10">
        <v>14</v>
      </c>
      <c r="F252" s="13">
        <v>354</v>
      </c>
      <c r="G252" s="11">
        <v>4956</v>
      </c>
    </row>
    <row r="253" ht="21" spans="1:7">
      <c r="A253" s="9" t="s">
        <v>156</v>
      </c>
      <c r="B253" s="9">
        <v>7</v>
      </c>
      <c r="C253" s="9">
        <v>0</v>
      </c>
      <c r="D253" s="13">
        <v>0</v>
      </c>
      <c r="E253" s="10">
        <v>7</v>
      </c>
      <c r="F253" s="13">
        <v>650</v>
      </c>
      <c r="G253" s="11">
        <v>4550</v>
      </c>
    </row>
    <row r="254" ht="21" spans="1:7">
      <c r="A254" s="9" t="s">
        <v>157</v>
      </c>
      <c r="B254" s="9">
        <v>7</v>
      </c>
      <c r="C254" s="9">
        <v>0</v>
      </c>
      <c r="D254" s="13">
        <v>0</v>
      </c>
      <c r="E254" s="10">
        <v>7</v>
      </c>
      <c r="F254" s="13">
        <v>513</v>
      </c>
      <c r="G254" s="11">
        <v>3591</v>
      </c>
    </row>
    <row r="255" ht="21" spans="1:7">
      <c r="A255" s="9" t="s">
        <v>158</v>
      </c>
      <c r="B255" s="9">
        <v>6</v>
      </c>
      <c r="C255" s="9">
        <v>0</v>
      </c>
      <c r="D255" s="13">
        <v>0</v>
      </c>
      <c r="E255" s="10">
        <v>6</v>
      </c>
      <c r="F255" s="13">
        <v>650</v>
      </c>
      <c r="G255" s="11">
        <v>3900</v>
      </c>
    </row>
    <row r="256" ht="21" spans="1:7">
      <c r="A256" s="13" t="s">
        <v>159</v>
      </c>
      <c r="B256" s="13">
        <v>24</v>
      </c>
      <c r="C256" s="13">
        <v>0</v>
      </c>
      <c r="D256" s="13">
        <v>0</v>
      </c>
      <c r="E256" s="10">
        <v>24</v>
      </c>
      <c r="F256" s="13">
        <v>531</v>
      </c>
      <c r="G256" s="11">
        <v>12744</v>
      </c>
    </row>
    <row r="257" ht="21" spans="1:7">
      <c r="A257" s="9" t="s">
        <v>160</v>
      </c>
      <c r="B257" s="9">
        <v>3</v>
      </c>
      <c r="C257" s="13">
        <v>0</v>
      </c>
      <c r="D257" s="9">
        <v>1</v>
      </c>
      <c r="E257" s="10">
        <v>2</v>
      </c>
      <c r="F257" s="13">
        <v>460.2</v>
      </c>
      <c r="G257" s="11">
        <v>920.4</v>
      </c>
    </row>
    <row r="258" ht="21" spans="1:7">
      <c r="A258" s="19" t="s">
        <v>161</v>
      </c>
      <c r="B258" s="13">
        <v>3</v>
      </c>
      <c r="C258" s="13">
        <v>0</v>
      </c>
      <c r="D258" s="13">
        <v>1</v>
      </c>
      <c r="E258" s="10">
        <v>2</v>
      </c>
      <c r="F258" s="13">
        <v>460.2</v>
      </c>
      <c r="G258" s="11">
        <v>920.4</v>
      </c>
    </row>
    <row r="259" ht="21" spans="1:7">
      <c r="A259" s="19" t="s">
        <v>162</v>
      </c>
      <c r="B259" s="13">
        <v>17</v>
      </c>
      <c r="C259" s="13">
        <v>0</v>
      </c>
      <c r="D259" s="13">
        <v>2</v>
      </c>
      <c r="E259" s="10">
        <v>15</v>
      </c>
      <c r="F259" s="13">
        <v>472</v>
      </c>
      <c r="G259" s="11">
        <v>7080</v>
      </c>
    </row>
    <row r="260" ht="21" spans="1:7">
      <c r="A260" s="19" t="s">
        <v>163</v>
      </c>
      <c r="B260" s="13">
        <v>3</v>
      </c>
      <c r="C260" s="13">
        <v>0</v>
      </c>
      <c r="D260" s="13">
        <v>1</v>
      </c>
      <c r="E260" s="10">
        <v>2</v>
      </c>
      <c r="F260" s="13">
        <v>460.2</v>
      </c>
      <c r="G260" s="11">
        <v>920.4</v>
      </c>
    </row>
    <row r="261" ht="21" spans="1:7">
      <c r="A261" s="13" t="s">
        <v>164</v>
      </c>
      <c r="B261" s="13">
        <v>5</v>
      </c>
      <c r="C261" s="13">
        <v>0</v>
      </c>
      <c r="D261" s="13">
        <v>0</v>
      </c>
      <c r="E261" s="10">
        <v>5</v>
      </c>
      <c r="F261" s="13">
        <v>460.2</v>
      </c>
      <c r="G261" s="11">
        <v>2301</v>
      </c>
    </row>
    <row r="262" ht="21" spans="1:7">
      <c r="A262" s="13" t="s">
        <v>165</v>
      </c>
      <c r="B262" s="13">
        <v>5</v>
      </c>
      <c r="C262" s="13">
        <v>0</v>
      </c>
      <c r="D262" s="13">
        <v>2</v>
      </c>
      <c r="E262" s="10">
        <v>3</v>
      </c>
      <c r="F262" s="13">
        <v>460.2</v>
      </c>
      <c r="G262" s="11">
        <v>1380.6</v>
      </c>
    </row>
    <row r="263" ht="21" spans="1:7">
      <c r="A263" s="13" t="s">
        <v>166</v>
      </c>
      <c r="B263" s="13">
        <v>5</v>
      </c>
      <c r="C263" s="13">
        <v>0</v>
      </c>
      <c r="D263" s="13">
        <v>0</v>
      </c>
      <c r="E263" s="10">
        <v>5</v>
      </c>
      <c r="F263" s="13">
        <v>460.2</v>
      </c>
      <c r="G263" s="11">
        <v>2301</v>
      </c>
    </row>
    <row r="264" ht="21" spans="1:7">
      <c r="A264" s="13" t="s">
        <v>167</v>
      </c>
      <c r="B264" s="13">
        <v>16</v>
      </c>
      <c r="C264" s="13">
        <v>0</v>
      </c>
      <c r="D264" s="13">
        <v>3</v>
      </c>
      <c r="E264" s="10">
        <v>13</v>
      </c>
      <c r="F264" s="13">
        <v>472</v>
      </c>
      <c r="G264" s="11">
        <v>6136</v>
      </c>
    </row>
    <row r="265" ht="21" spans="1:7">
      <c r="A265" s="13" t="s">
        <v>168</v>
      </c>
      <c r="B265" s="13">
        <v>2</v>
      </c>
      <c r="C265" s="13">
        <v>0</v>
      </c>
      <c r="D265" s="13">
        <v>0</v>
      </c>
      <c r="E265" s="10">
        <v>2</v>
      </c>
      <c r="F265" s="13">
        <v>675</v>
      </c>
      <c r="G265" s="11">
        <v>1350</v>
      </c>
    </row>
    <row r="266" ht="21" spans="1:7">
      <c r="A266" s="13" t="s">
        <v>169</v>
      </c>
      <c r="B266" s="13">
        <v>5</v>
      </c>
      <c r="C266" s="13">
        <v>0</v>
      </c>
      <c r="D266" s="13">
        <v>0</v>
      </c>
      <c r="E266" s="10">
        <v>5</v>
      </c>
      <c r="F266" s="13">
        <v>675</v>
      </c>
      <c r="G266" s="11">
        <v>3375</v>
      </c>
    </row>
    <row r="267" ht="21" spans="1:7">
      <c r="A267" s="13" t="s">
        <v>170</v>
      </c>
      <c r="B267" s="13">
        <v>1</v>
      </c>
      <c r="C267" s="13">
        <v>0</v>
      </c>
      <c r="D267" s="13">
        <v>0</v>
      </c>
      <c r="E267" s="10">
        <v>1</v>
      </c>
      <c r="F267" s="13">
        <v>675</v>
      </c>
      <c r="G267" s="11">
        <v>675</v>
      </c>
    </row>
    <row r="268" ht="21" spans="1:7">
      <c r="A268" s="13" t="s">
        <v>171</v>
      </c>
      <c r="B268" s="13">
        <v>24</v>
      </c>
      <c r="C268" s="13">
        <v>0</v>
      </c>
      <c r="D268" s="13">
        <v>0</v>
      </c>
      <c r="E268" s="10">
        <v>24</v>
      </c>
      <c r="F268" s="13">
        <v>472</v>
      </c>
      <c r="G268" s="11">
        <v>11328</v>
      </c>
    </row>
    <row r="269" ht="21" spans="1:7">
      <c r="A269" s="13" t="s">
        <v>172</v>
      </c>
      <c r="B269" s="13">
        <v>6</v>
      </c>
      <c r="C269" s="13">
        <v>0</v>
      </c>
      <c r="D269" s="13">
        <v>0</v>
      </c>
      <c r="E269" s="10">
        <v>6</v>
      </c>
      <c r="F269" s="13">
        <v>460.2</v>
      </c>
      <c r="G269" s="11">
        <v>2761.2</v>
      </c>
    </row>
    <row r="270" ht="21" spans="1:7">
      <c r="A270" s="13" t="s">
        <v>173</v>
      </c>
      <c r="B270" s="13">
        <v>6</v>
      </c>
      <c r="C270" s="13">
        <v>0</v>
      </c>
      <c r="D270" s="13">
        <v>0</v>
      </c>
      <c r="E270" s="10">
        <v>6</v>
      </c>
      <c r="F270" s="13">
        <v>460.2</v>
      </c>
      <c r="G270" s="11">
        <v>2761.2</v>
      </c>
    </row>
    <row r="271" ht="21" spans="1:7">
      <c r="A271" s="9" t="s">
        <v>174</v>
      </c>
      <c r="B271" s="9">
        <v>6</v>
      </c>
      <c r="C271" s="13">
        <v>0</v>
      </c>
      <c r="D271" s="13">
        <v>0</v>
      </c>
      <c r="E271" s="10">
        <v>6</v>
      </c>
      <c r="F271" s="13">
        <v>460.2</v>
      </c>
      <c r="G271" s="11">
        <v>2761.2</v>
      </c>
    </row>
    <row r="272" ht="21" spans="1:7">
      <c r="A272" s="9" t="s">
        <v>175</v>
      </c>
      <c r="B272" s="9">
        <v>26</v>
      </c>
      <c r="C272" s="13">
        <v>0</v>
      </c>
      <c r="D272" s="13">
        <v>0</v>
      </c>
      <c r="E272" s="10">
        <v>26</v>
      </c>
      <c r="F272" s="13">
        <v>472</v>
      </c>
      <c r="G272" s="11">
        <v>12272</v>
      </c>
    </row>
    <row r="273" ht="21" spans="1:7">
      <c r="A273" s="9" t="s">
        <v>176</v>
      </c>
      <c r="B273" s="9">
        <v>4</v>
      </c>
      <c r="C273" s="13">
        <v>0</v>
      </c>
      <c r="D273" s="13">
        <v>0</v>
      </c>
      <c r="E273" s="10">
        <v>4</v>
      </c>
      <c r="F273" s="13">
        <v>460.2</v>
      </c>
      <c r="G273" s="11">
        <v>1840.8</v>
      </c>
    </row>
    <row r="274" ht="21" spans="1:7">
      <c r="A274" s="13" t="s">
        <v>177</v>
      </c>
      <c r="B274" s="13">
        <v>6</v>
      </c>
      <c r="C274" s="13">
        <v>0</v>
      </c>
      <c r="D274" s="13">
        <v>0</v>
      </c>
      <c r="E274" s="10">
        <v>6</v>
      </c>
      <c r="F274" s="13">
        <v>460.2</v>
      </c>
      <c r="G274" s="11">
        <v>2761.2</v>
      </c>
    </row>
    <row r="275" ht="21" spans="1:7">
      <c r="A275" s="13" t="s">
        <v>178</v>
      </c>
      <c r="B275" s="13">
        <v>7</v>
      </c>
      <c r="C275" s="13">
        <v>0</v>
      </c>
      <c r="D275" s="13">
        <v>0</v>
      </c>
      <c r="E275" s="10">
        <v>7</v>
      </c>
      <c r="F275" s="13">
        <v>460.2</v>
      </c>
      <c r="G275" s="11">
        <v>3221.4</v>
      </c>
    </row>
    <row r="276" ht="21" spans="1:7">
      <c r="A276" s="13" t="s">
        <v>179</v>
      </c>
      <c r="B276" s="13">
        <v>5</v>
      </c>
      <c r="C276" s="13">
        <v>0</v>
      </c>
      <c r="D276" s="13">
        <v>0</v>
      </c>
      <c r="E276" s="10">
        <v>5</v>
      </c>
      <c r="F276" s="13">
        <v>613.6</v>
      </c>
      <c r="G276" s="11">
        <v>3068</v>
      </c>
    </row>
    <row r="277" ht="21" spans="1:7">
      <c r="A277" s="13" t="s">
        <v>180</v>
      </c>
      <c r="B277" s="13">
        <v>5</v>
      </c>
      <c r="C277" s="13">
        <v>0</v>
      </c>
      <c r="D277" s="13">
        <v>0</v>
      </c>
      <c r="E277" s="10">
        <v>5</v>
      </c>
      <c r="F277" s="13">
        <v>613.6</v>
      </c>
      <c r="G277" s="11">
        <v>3068</v>
      </c>
    </row>
    <row r="278" ht="21" spans="1:7">
      <c r="A278" s="13" t="s">
        <v>181</v>
      </c>
      <c r="B278" s="13">
        <v>5</v>
      </c>
      <c r="C278" s="13">
        <v>0</v>
      </c>
      <c r="D278" s="13">
        <v>0</v>
      </c>
      <c r="E278" s="10">
        <v>5</v>
      </c>
      <c r="F278" s="13">
        <v>613.6</v>
      </c>
      <c r="G278" s="11">
        <v>3068</v>
      </c>
    </row>
    <row r="279" ht="21" spans="1:7">
      <c r="A279" s="13" t="s">
        <v>182</v>
      </c>
      <c r="B279" s="13">
        <v>1</v>
      </c>
      <c r="C279" s="13">
        <v>0</v>
      </c>
      <c r="D279" s="13">
        <v>1</v>
      </c>
      <c r="E279" s="10">
        <v>0</v>
      </c>
      <c r="F279" s="13">
        <v>619.5</v>
      </c>
      <c r="G279" s="11">
        <v>0</v>
      </c>
    </row>
    <row r="280" ht="21" spans="1:7">
      <c r="A280" s="13" t="s">
        <v>183</v>
      </c>
      <c r="B280" s="13">
        <v>22</v>
      </c>
      <c r="C280" s="13">
        <v>0</v>
      </c>
      <c r="D280" s="13">
        <v>0</v>
      </c>
      <c r="E280" s="10">
        <v>22</v>
      </c>
      <c r="F280" s="13">
        <v>619.5</v>
      </c>
      <c r="G280" s="11">
        <v>13629</v>
      </c>
    </row>
    <row r="281" ht="21" spans="1:7">
      <c r="A281" s="13" t="s">
        <v>184</v>
      </c>
      <c r="B281" s="13">
        <v>1</v>
      </c>
      <c r="C281" s="13">
        <v>0</v>
      </c>
      <c r="D281" s="13">
        <v>0</v>
      </c>
      <c r="E281" s="10">
        <v>1</v>
      </c>
      <c r="F281" s="13">
        <v>675</v>
      </c>
      <c r="G281" s="11">
        <v>675</v>
      </c>
    </row>
    <row r="282" ht="21" spans="1:7">
      <c r="A282" s="13" t="s">
        <v>185</v>
      </c>
      <c r="B282" s="13">
        <v>2</v>
      </c>
      <c r="C282" s="13">
        <v>0</v>
      </c>
      <c r="D282" s="13">
        <v>0</v>
      </c>
      <c r="E282" s="10">
        <v>2</v>
      </c>
      <c r="F282" s="13">
        <v>200</v>
      </c>
      <c r="G282" s="11">
        <v>400</v>
      </c>
    </row>
    <row r="283" ht="21" spans="1:7">
      <c r="A283" s="13" t="s">
        <v>186</v>
      </c>
      <c r="B283" s="13">
        <v>7</v>
      </c>
      <c r="C283" s="13">
        <v>0</v>
      </c>
      <c r="D283" s="13">
        <v>0</v>
      </c>
      <c r="E283" s="10">
        <v>7</v>
      </c>
      <c r="F283" s="13">
        <v>383.5</v>
      </c>
      <c r="G283" s="11">
        <v>2684.5</v>
      </c>
    </row>
    <row r="284" ht="21" spans="1:7">
      <c r="A284" s="13" t="s">
        <v>187</v>
      </c>
      <c r="B284" s="13">
        <v>950</v>
      </c>
      <c r="C284" s="13">
        <v>0</v>
      </c>
      <c r="D284" s="13">
        <v>500</v>
      </c>
      <c r="E284" s="10">
        <v>450</v>
      </c>
      <c r="F284" s="13">
        <v>2.596</v>
      </c>
      <c r="G284" s="11">
        <v>1168.2</v>
      </c>
    </row>
    <row r="285" ht="21" spans="1:7">
      <c r="A285" s="13" t="s">
        <v>188</v>
      </c>
      <c r="B285" s="13">
        <v>8</v>
      </c>
      <c r="C285" s="13">
        <v>0</v>
      </c>
      <c r="D285" s="13">
        <v>0</v>
      </c>
      <c r="E285" s="10">
        <v>8</v>
      </c>
      <c r="F285" s="13">
        <v>1200</v>
      </c>
      <c r="G285" s="11">
        <v>9600</v>
      </c>
    </row>
    <row r="286" ht="21" spans="1:7">
      <c r="A286" s="20" t="s">
        <v>65</v>
      </c>
      <c r="B286" s="20">
        <v>18</v>
      </c>
      <c r="C286" s="13">
        <v>0</v>
      </c>
      <c r="D286" s="20">
        <v>1</v>
      </c>
      <c r="E286" s="10">
        <v>17</v>
      </c>
      <c r="F286" s="20">
        <v>1003</v>
      </c>
      <c r="G286" s="11">
        <v>17051</v>
      </c>
    </row>
    <row r="287" ht="21" spans="1:7">
      <c r="A287" s="13" t="s">
        <v>190</v>
      </c>
      <c r="B287" s="13">
        <v>4</v>
      </c>
      <c r="C287" s="13">
        <v>0</v>
      </c>
      <c r="D287" s="13">
        <v>0</v>
      </c>
      <c r="E287" s="10">
        <v>4</v>
      </c>
      <c r="F287" s="13">
        <v>2336.4</v>
      </c>
      <c r="G287" s="11">
        <v>9345.6</v>
      </c>
    </row>
    <row r="288" ht="21" spans="1:7">
      <c r="A288" s="13" t="s">
        <v>191</v>
      </c>
      <c r="B288" s="13">
        <v>3</v>
      </c>
      <c r="C288" s="13">
        <v>0</v>
      </c>
      <c r="D288" s="13">
        <v>0</v>
      </c>
      <c r="E288" s="10">
        <v>3</v>
      </c>
      <c r="F288" s="13">
        <v>1156.4</v>
      </c>
      <c r="G288" s="11">
        <v>3469.2</v>
      </c>
    </row>
    <row r="289" ht="21" spans="1:7">
      <c r="A289" s="13" t="s">
        <v>192</v>
      </c>
      <c r="B289" s="13">
        <v>8</v>
      </c>
      <c r="C289" s="13">
        <v>0</v>
      </c>
      <c r="D289" s="13">
        <v>0</v>
      </c>
      <c r="E289" s="10">
        <v>8</v>
      </c>
      <c r="F289" s="13">
        <v>1050.2</v>
      </c>
      <c r="G289" s="11">
        <v>8401.6</v>
      </c>
    </row>
    <row r="290" ht="21" spans="1:7">
      <c r="A290" s="13" t="s">
        <v>193</v>
      </c>
      <c r="B290" s="13">
        <v>3</v>
      </c>
      <c r="C290" s="13">
        <v>0</v>
      </c>
      <c r="D290" s="13">
        <v>1</v>
      </c>
      <c r="E290" s="10">
        <v>2</v>
      </c>
      <c r="F290" s="13">
        <v>1298</v>
      </c>
      <c r="G290" s="11">
        <v>2596</v>
      </c>
    </row>
    <row r="291" ht="21" spans="1:7">
      <c r="A291" s="13" t="s">
        <v>194</v>
      </c>
      <c r="B291" s="13">
        <v>1</v>
      </c>
      <c r="C291" s="13">
        <v>0</v>
      </c>
      <c r="D291" s="13">
        <v>0</v>
      </c>
      <c r="E291" s="10">
        <v>1</v>
      </c>
      <c r="F291" s="13">
        <v>445</v>
      </c>
      <c r="G291" s="11">
        <v>445</v>
      </c>
    </row>
    <row r="292" ht="21" spans="1:7">
      <c r="A292" s="13" t="s">
        <v>195</v>
      </c>
      <c r="B292" s="13">
        <v>1</v>
      </c>
      <c r="C292" s="13">
        <v>0</v>
      </c>
      <c r="D292" s="13">
        <v>0</v>
      </c>
      <c r="E292" s="10">
        <v>1</v>
      </c>
      <c r="F292" s="13">
        <v>2900</v>
      </c>
      <c r="G292" s="11">
        <v>2900</v>
      </c>
    </row>
    <row r="293" ht="21" spans="1:7">
      <c r="A293" s="13" t="s">
        <v>196</v>
      </c>
      <c r="B293" s="13">
        <v>16</v>
      </c>
      <c r="C293" s="13">
        <v>9</v>
      </c>
      <c r="D293" s="13">
        <v>3</v>
      </c>
      <c r="E293" s="10">
        <v>22</v>
      </c>
      <c r="F293" s="13">
        <v>118</v>
      </c>
      <c r="G293" s="11">
        <v>2596</v>
      </c>
    </row>
    <row r="294" ht="21" spans="1:7">
      <c r="A294" s="13" t="s">
        <v>197</v>
      </c>
      <c r="B294" s="13">
        <v>2</v>
      </c>
      <c r="C294" s="13">
        <v>0</v>
      </c>
      <c r="D294" s="13">
        <v>1</v>
      </c>
      <c r="E294" s="10">
        <v>1</v>
      </c>
      <c r="F294" s="13">
        <v>106.2</v>
      </c>
      <c r="G294" s="11">
        <v>106.2</v>
      </c>
    </row>
    <row r="295" ht="21" spans="1:7">
      <c r="A295" s="13" t="s">
        <v>198</v>
      </c>
      <c r="B295" s="13">
        <v>2</v>
      </c>
      <c r="C295" s="13">
        <v>0</v>
      </c>
      <c r="D295" s="13">
        <v>0</v>
      </c>
      <c r="E295" s="10">
        <v>2</v>
      </c>
      <c r="F295" s="13">
        <v>68.44</v>
      </c>
      <c r="G295" s="11">
        <v>136.88</v>
      </c>
    </row>
    <row r="296" ht="21" spans="1:7">
      <c r="A296" s="13" t="s">
        <v>199</v>
      </c>
      <c r="B296" s="13">
        <v>1</v>
      </c>
      <c r="C296" s="13">
        <v>0</v>
      </c>
      <c r="D296" s="13">
        <v>0</v>
      </c>
      <c r="E296" s="10">
        <v>1</v>
      </c>
      <c r="F296" s="13">
        <v>1200</v>
      </c>
      <c r="G296" s="11">
        <v>1200</v>
      </c>
    </row>
    <row r="297" ht="21" spans="1:7">
      <c r="A297" s="13" t="s">
        <v>212</v>
      </c>
      <c r="B297" s="13">
        <v>80</v>
      </c>
      <c r="C297" s="13">
        <v>0</v>
      </c>
      <c r="D297" s="13">
        <v>5</v>
      </c>
      <c r="E297" s="10">
        <v>75</v>
      </c>
      <c r="F297" s="13">
        <v>15</v>
      </c>
      <c r="G297" s="11">
        <v>1125</v>
      </c>
    </row>
    <row r="298" ht="21" spans="1:7">
      <c r="A298" s="13" t="s">
        <v>213</v>
      </c>
      <c r="B298" s="13">
        <v>54</v>
      </c>
      <c r="C298" s="13">
        <v>0</v>
      </c>
      <c r="D298" s="13">
        <v>10</v>
      </c>
      <c r="E298" s="10">
        <v>44</v>
      </c>
      <c r="F298" s="13">
        <v>7</v>
      </c>
      <c r="G298" s="11">
        <v>308</v>
      </c>
    </row>
    <row r="299" ht="21" spans="1:7">
      <c r="A299" s="13" t="s">
        <v>201</v>
      </c>
      <c r="B299" s="13">
        <v>2</v>
      </c>
      <c r="C299" s="13">
        <v>0</v>
      </c>
      <c r="D299" s="13">
        <v>2</v>
      </c>
      <c r="E299" s="10">
        <v>0</v>
      </c>
      <c r="F299" s="13">
        <v>25.96</v>
      </c>
      <c r="G299" s="11">
        <v>0</v>
      </c>
    </row>
    <row r="300" ht="21" spans="1:7">
      <c r="A300" s="13" t="s">
        <v>203</v>
      </c>
      <c r="B300" s="13">
        <v>2</v>
      </c>
      <c r="C300" s="13">
        <v>0</v>
      </c>
      <c r="D300" s="13">
        <v>0</v>
      </c>
      <c r="E300" s="10">
        <v>2</v>
      </c>
      <c r="F300" s="13">
        <v>95</v>
      </c>
      <c r="G300" s="11">
        <v>190</v>
      </c>
    </row>
    <row r="301" ht="21" spans="1:7">
      <c r="A301" s="20" t="s">
        <v>102</v>
      </c>
      <c r="B301" s="20">
        <v>0</v>
      </c>
      <c r="C301" s="13">
        <v>7</v>
      </c>
      <c r="D301" s="20">
        <v>2</v>
      </c>
      <c r="E301" s="10">
        <v>5</v>
      </c>
      <c r="F301" s="20">
        <v>50</v>
      </c>
      <c r="G301" s="11">
        <v>250</v>
      </c>
    </row>
    <row r="302" ht="21" spans="1:7">
      <c r="A302" s="20" t="s">
        <v>204</v>
      </c>
      <c r="B302" s="20">
        <v>9</v>
      </c>
      <c r="C302" s="13">
        <v>0</v>
      </c>
      <c r="D302" s="20">
        <v>0</v>
      </c>
      <c r="E302" s="10">
        <v>9</v>
      </c>
      <c r="F302" s="20">
        <v>17.7</v>
      </c>
      <c r="G302" s="11">
        <v>159.3</v>
      </c>
    </row>
    <row r="303" ht="36.75" spans="1:7">
      <c r="A303" s="13"/>
      <c r="B303" s="15"/>
      <c r="C303" s="13"/>
      <c r="D303" s="13"/>
      <c r="E303" s="30"/>
      <c r="F303" s="31" t="s">
        <v>116</v>
      </c>
      <c r="G303" s="32">
        <v>255346.094</v>
      </c>
    </row>
    <row r="305" ht="31.5" spans="6:7">
      <c r="F305" s="33" t="s">
        <v>221</v>
      </c>
      <c r="G305" s="34">
        <f>+G303+G201+G101</f>
        <v>876320.134</v>
      </c>
    </row>
    <row r="310" spans="4:5">
      <c r="D310" s="35"/>
      <c r="E310" s="35"/>
    </row>
    <row r="311" spans="3:5">
      <c r="C311" s="36"/>
      <c r="D311" s="36" t="s">
        <v>222</v>
      </c>
      <c r="E311" s="36"/>
    </row>
    <row r="312" spans="3:5">
      <c r="C312" s="36"/>
      <c r="D312" s="36" t="s">
        <v>223</v>
      </c>
      <c r="E312" s="36"/>
    </row>
    <row r="313" spans="3:5">
      <c r="C313" s="36"/>
      <c r="D313" s="36"/>
      <c r="E313" s="36"/>
    </row>
  </sheetData>
  <pageMargins left="0.236220472440945" right="0.196850393700787" top="0.31496062992126" bottom="0.31496062992126" header="0.31496062992126" footer="0.31496062992126"/>
  <pageSetup paperSize="1" scale="42" fitToHeight="0" orientation="portrait" horizontalDpi="300" verticalDpi="300"/>
  <headerFooter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ENTRADA RESUMEN</vt:lpstr>
      <vt:lpstr>INVENTARIO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Elis Rodriguez</cp:lastModifiedBy>
  <dcterms:created xsi:type="dcterms:W3CDTF">2025-04-03T16:22:00Z</dcterms:created>
  <cp:lastPrinted>2025-06-30T18:50:00Z</cp:lastPrinted>
  <dcterms:modified xsi:type="dcterms:W3CDTF">2026-01-15T00:36:54Z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C5526973921C4E218B0DC07A7E864BCE_12</vt:lpwstr>
  </property>
  <property fmtid="{D5CDD505-2E9C-101B-9397-08002B2CF9AE}" pid="3" name="KSOProductBuildVer">
    <vt:lpwstr>2058-12.2.0.23196</vt:lpwstr>
  </property>
</Properties>
</file>